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6440" tabRatio="500" activeTab="2"/>
  </bookViews>
  <sheets>
    <sheet name="Kryci list" sheetId="6" r:id="rId1"/>
    <sheet name="Rekapitulacia" sheetId="5" r:id="rId2"/>
    <sheet name="Prehlad" sheetId="3" r:id="rId3"/>
  </sheets>
  <definedNames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Rekapitulacia!$A:$G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/>
  <c r="I30" i="6" l="1"/>
  <c r="J30" s="1"/>
  <c r="W172" i="3"/>
  <c r="G23" i="5" s="1"/>
  <c r="N171" i="3"/>
  <c r="L171"/>
  <c r="J171"/>
  <c r="I171"/>
  <c r="N170"/>
  <c r="L170"/>
  <c r="J170"/>
  <c r="H170"/>
  <c r="N169"/>
  <c r="L169"/>
  <c r="J169"/>
  <c r="I169"/>
  <c r="N168"/>
  <c r="L168"/>
  <c r="J168"/>
  <c r="H168"/>
  <c r="N167"/>
  <c r="L167"/>
  <c r="J167"/>
  <c r="I167"/>
  <c r="I172" s="1"/>
  <c r="C23" i="5" s="1"/>
  <c r="N166" i="3"/>
  <c r="N172" s="1"/>
  <c r="F23" i="5" s="1"/>
  <c r="L166" i="3"/>
  <c r="L172" s="1"/>
  <c r="E23" i="5" s="1"/>
  <c r="J166" i="3"/>
  <c r="J172" s="1"/>
  <c r="D23" i="5" s="1"/>
  <c r="H166" i="3"/>
  <c r="H172" s="1"/>
  <c r="B23" i="5" s="1"/>
  <c r="W163" i="3"/>
  <c r="N160"/>
  <c r="L160"/>
  <c r="J160"/>
  <c r="H160"/>
  <c r="N159"/>
  <c r="L159"/>
  <c r="J159"/>
  <c r="H159"/>
  <c r="N158"/>
  <c r="L158"/>
  <c r="J158"/>
  <c r="I158"/>
  <c r="N157"/>
  <c r="L157"/>
  <c r="J157"/>
  <c r="H157"/>
  <c r="N156"/>
  <c r="L156"/>
  <c r="J156"/>
  <c r="H156"/>
  <c r="N155"/>
  <c r="L155"/>
  <c r="J155"/>
  <c r="I155"/>
  <c r="N153"/>
  <c r="L153"/>
  <c r="J153"/>
  <c r="H153"/>
  <c r="N152"/>
  <c r="L152"/>
  <c r="J152"/>
  <c r="I152"/>
  <c r="N151"/>
  <c r="L151"/>
  <c r="J151"/>
  <c r="I151"/>
  <c r="N145"/>
  <c r="L145"/>
  <c r="J145"/>
  <c r="H145"/>
  <c r="N144"/>
  <c r="L144"/>
  <c r="J144"/>
  <c r="I144"/>
  <c r="N143"/>
  <c r="L143"/>
  <c r="J143"/>
  <c r="H143"/>
  <c r="N142"/>
  <c r="L142"/>
  <c r="J142"/>
  <c r="I142"/>
  <c r="N141"/>
  <c r="L141"/>
  <c r="J141"/>
  <c r="H141"/>
  <c r="N140"/>
  <c r="L140"/>
  <c r="J140"/>
  <c r="I140"/>
  <c r="N139"/>
  <c r="L139"/>
  <c r="J139"/>
  <c r="H139"/>
  <c r="N138"/>
  <c r="L138"/>
  <c r="J138"/>
  <c r="I138"/>
  <c r="N137"/>
  <c r="L137"/>
  <c r="J137"/>
  <c r="H137"/>
  <c r="N136"/>
  <c r="L136"/>
  <c r="J136"/>
  <c r="I136"/>
  <c r="N134"/>
  <c r="L134"/>
  <c r="J134"/>
  <c r="H134"/>
  <c r="N133"/>
  <c r="L133"/>
  <c r="J133"/>
  <c r="I133"/>
  <c r="N132"/>
  <c r="L132"/>
  <c r="J132"/>
  <c r="H132"/>
  <c r="N131"/>
  <c r="L131"/>
  <c r="J131"/>
  <c r="I131"/>
  <c r="N130"/>
  <c r="L130"/>
  <c r="J130"/>
  <c r="I130"/>
  <c r="N129"/>
  <c r="L129"/>
  <c r="J129"/>
  <c r="I129"/>
  <c r="N128"/>
  <c r="L128"/>
  <c r="J128"/>
  <c r="I128"/>
  <c r="N116"/>
  <c r="L116"/>
  <c r="J116"/>
  <c r="H116"/>
  <c r="N115"/>
  <c r="L115"/>
  <c r="J115"/>
  <c r="I115"/>
  <c r="N114"/>
  <c r="L114"/>
  <c r="J114"/>
  <c r="I114"/>
  <c r="N113"/>
  <c r="L113"/>
  <c r="J113"/>
  <c r="I113"/>
  <c r="N112"/>
  <c r="L112"/>
  <c r="J112"/>
  <c r="I112"/>
  <c r="N111"/>
  <c r="L111"/>
  <c r="J111"/>
  <c r="H111"/>
  <c r="N110"/>
  <c r="L110"/>
  <c r="J110"/>
  <c r="I110"/>
  <c r="N109"/>
  <c r="L109"/>
  <c r="J109"/>
  <c r="H109"/>
  <c r="N108"/>
  <c r="L108"/>
  <c r="J108"/>
  <c r="I108"/>
  <c r="N107"/>
  <c r="L107"/>
  <c r="J107"/>
  <c r="H107"/>
  <c r="N106"/>
  <c r="L106"/>
  <c r="J106"/>
  <c r="I106"/>
  <c r="N105"/>
  <c r="L105"/>
  <c r="J105"/>
  <c r="H105"/>
  <c r="N104"/>
  <c r="L104"/>
  <c r="J104"/>
  <c r="I104"/>
  <c r="N103"/>
  <c r="L103"/>
  <c r="J103"/>
  <c r="H103"/>
  <c r="N102"/>
  <c r="L102"/>
  <c r="J102"/>
  <c r="I102"/>
  <c r="N101"/>
  <c r="L101"/>
  <c r="J101"/>
  <c r="H101"/>
  <c r="N99"/>
  <c r="L99"/>
  <c r="J99"/>
  <c r="H99"/>
  <c r="N98"/>
  <c r="L98"/>
  <c r="J98"/>
  <c r="I98"/>
  <c r="I163" s="1"/>
  <c r="N97"/>
  <c r="N163" s="1"/>
  <c r="F22" i="5" s="1"/>
  <c r="L97" i="3"/>
  <c r="L163" s="1"/>
  <c r="J97"/>
  <c r="J163" s="1"/>
  <c r="E163" s="1"/>
  <c r="H97"/>
  <c r="H163" s="1"/>
  <c r="B22" i="5" s="1"/>
  <c r="W91" i="3"/>
  <c r="G19" i="5" s="1"/>
  <c r="I91" i="3"/>
  <c r="C19" i="5" s="1"/>
  <c r="N89" i="3"/>
  <c r="N91" s="1"/>
  <c r="F19" i="5" s="1"/>
  <c r="L89" i="3"/>
  <c r="L91" s="1"/>
  <c r="E19" i="5" s="1"/>
  <c r="J89" i="3"/>
  <c r="J91" s="1"/>
  <c r="D19" i="5" s="1"/>
  <c r="H89" i="3"/>
  <c r="H91" s="1"/>
  <c r="B19" i="5" s="1"/>
  <c r="W86" i="3"/>
  <c r="G18" i="5" s="1"/>
  <c r="I86" i="3"/>
  <c r="C18" i="5" s="1"/>
  <c r="N84" i="3"/>
  <c r="L84"/>
  <c r="J84"/>
  <c r="H84"/>
  <c r="N81"/>
  <c r="L81"/>
  <c r="J81"/>
  <c r="H81"/>
  <c r="N78"/>
  <c r="N86" s="1"/>
  <c r="F18" i="5" s="1"/>
  <c r="L78" i="3"/>
  <c r="L86" s="1"/>
  <c r="E18" i="5" s="1"/>
  <c r="J78" i="3"/>
  <c r="J86" s="1"/>
  <c r="D18" i="5" s="1"/>
  <c r="H78" i="3"/>
  <c r="H86" s="1"/>
  <c r="B18" i="5" s="1"/>
  <c r="W75" i="3"/>
  <c r="G17" i="5" s="1"/>
  <c r="L75" i="3"/>
  <c r="E17" i="5" s="1"/>
  <c r="N74" i="3"/>
  <c r="L74"/>
  <c r="J74"/>
  <c r="H74"/>
  <c r="N72"/>
  <c r="L72"/>
  <c r="J72"/>
  <c r="I72"/>
  <c r="I75" s="1"/>
  <c r="C17" i="5" s="1"/>
  <c r="N71" i="3"/>
  <c r="L71"/>
  <c r="J71"/>
  <c r="H71"/>
  <c r="N69"/>
  <c r="N75" s="1"/>
  <c r="F17" i="5" s="1"/>
  <c r="L69" i="3"/>
  <c r="J69"/>
  <c r="J75" s="1"/>
  <c r="H69"/>
  <c r="H75" s="1"/>
  <c r="B17" i="5" s="1"/>
  <c r="W66" i="3"/>
  <c r="G16" i="5" s="1"/>
  <c r="N65" i="3"/>
  <c r="L65"/>
  <c r="J65"/>
  <c r="H65"/>
  <c r="N63"/>
  <c r="L63"/>
  <c r="J63"/>
  <c r="I63"/>
  <c r="I66" s="1"/>
  <c r="C16" i="5" s="1"/>
  <c r="N62" i="3"/>
  <c r="L62"/>
  <c r="J62"/>
  <c r="H62"/>
  <c r="N60"/>
  <c r="N66" s="1"/>
  <c r="L60"/>
  <c r="L66" s="1"/>
  <c r="J60"/>
  <c r="J66" s="1"/>
  <c r="H60"/>
  <c r="H66" s="1"/>
  <c r="W54"/>
  <c r="G13" i="5" s="1"/>
  <c r="I54" i="3"/>
  <c r="C13" i="5" s="1"/>
  <c r="N53" i="3"/>
  <c r="L53"/>
  <c r="J53"/>
  <c r="H53"/>
  <c r="N52"/>
  <c r="L52"/>
  <c r="J52"/>
  <c r="H52"/>
  <c r="N50"/>
  <c r="L50"/>
  <c r="J50"/>
  <c r="H50"/>
  <c r="N49"/>
  <c r="L49"/>
  <c r="J49"/>
  <c r="H49"/>
  <c r="N48"/>
  <c r="L48"/>
  <c r="J48"/>
  <c r="H48"/>
  <c r="N47"/>
  <c r="L47"/>
  <c r="J47"/>
  <c r="H47"/>
  <c r="N46"/>
  <c r="L46"/>
  <c r="J46"/>
  <c r="H46"/>
  <c r="N44"/>
  <c r="L44"/>
  <c r="J44"/>
  <c r="H44"/>
  <c r="N41"/>
  <c r="L41"/>
  <c r="J41"/>
  <c r="H41"/>
  <c r="N39"/>
  <c r="L39"/>
  <c r="J39"/>
  <c r="H39"/>
  <c r="N37"/>
  <c r="L37"/>
  <c r="J37"/>
  <c r="H37"/>
  <c r="N34"/>
  <c r="N54" s="1"/>
  <c r="F13" i="5" s="1"/>
  <c r="L34" i="3"/>
  <c r="L54" s="1"/>
  <c r="E13" i="5" s="1"/>
  <c r="J34" i="3"/>
  <c r="J54" s="1"/>
  <c r="H34"/>
  <c r="H54" s="1"/>
  <c r="B13" i="5" s="1"/>
  <c r="W31" i="3"/>
  <c r="I31"/>
  <c r="C12" i="5" s="1"/>
  <c r="N29" i="3"/>
  <c r="L29"/>
  <c r="J29"/>
  <c r="H29"/>
  <c r="N26"/>
  <c r="L26"/>
  <c r="J26"/>
  <c r="H26"/>
  <c r="N23"/>
  <c r="L23"/>
  <c r="J23"/>
  <c r="H23"/>
  <c r="N21"/>
  <c r="L21"/>
  <c r="J21"/>
  <c r="H21"/>
  <c r="N19"/>
  <c r="L19"/>
  <c r="J19"/>
  <c r="H19"/>
  <c r="N17"/>
  <c r="L17"/>
  <c r="J17"/>
  <c r="H17"/>
  <c r="N14"/>
  <c r="N31" s="1"/>
  <c r="L14"/>
  <c r="L31" s="1"/>
  <c r="J14"/>
  <c r="J31" s="1"/>
  <c r="D12" i="5" s="1"/>
  <c r="H14" i="3"/>
  <c r="H31" s="1"/>
  <c r="J26" i="6"/>
  <c r="J20"/>
  <c r="F19"/>
  <c r="J14"/>
  <c r="J13"/>
  <c r="F1"/>
  <c r="B8" i="5"/>
  <c r="N93" i="3" l="1"/>
  <c r="F20" i="5" s="1"/>
  <c r="W56" i="3"/>
  <c r="G14" i="5" s="1"/>
  <c r="W174" i="3"/>
  <c r="G24" i="5" s="1"/>
  <c r="N56" i="3"/>
  <c r="F14" i="5" s="1"/>
  <c r="F12"/>
  <c r="H56" i="3"/>
  <c r="B12" i="5"/>
  <c r="I174" i="3"/>
  <c r="C24" i="5" s="1"/>
  <c r="C22"/>
  <c r="L174" i="3"/>
  <c r="E24" i="5" s="1"/>
  <c r="E22"/>
  <c r="D13"/>
  <c r="E54" i="3"/>
  <c r="L93"/>
  <c r="E20" i="5" s="1"/>
  <c r="E16"/>
  <c r="L56" i="3"/>
  <c r="E12" i="5"/>
  <c r="H93" i="3"/>
  <c r="B16" i="5"/>
  <c r="D17"/>
  <c r="E75" i="3"/>
  <c r="E66"/>
  <c r="J93"/>
  <c r="D16" i="5"/>
  <c r="G22"/>
  <c r="I56" i="3"/>
  <c r="W93"/>
  <c r="G20" i="5" s="1"/>
  <c r="I93" i="3"/>
  <c r="G12" i="5"/>
  <c r="J56" i="3"/>
  <c r="F16" i="5"/>
  <c r="E86" i="3"/>
  <c r="D22" i="5"/>
  <c r="E172" i="3"/>
  <c r="J174"/>
  <c r="E174" s="1"/>
  <c r="E31"/>
  <c r="E91"/>
  <c r="H174"/>
  <c r="N174"/>
  <c r="D24" i="5"/>
  <c r="I176" i="3" l="1"/>
  <c r="C27" i="5" s="1"/>
  <c r="E18" i="6"/>
  <c r="W176" i="3"/>
  <c r="G27" i="5" s="1"/>
  <c r="D14"/>
  <c r="E56" i="3"/>
  <c r="E16" i="6"/>
  <c r="C14" i="5"/>
  <c r="B20"/>
  <c r="D17" i="6"/>
  <c r="B14" i="5"/>
  <c r="D16" i="6"/>
  <c r="C20" i="5"/>
  <c r="E17" i="6"/>
  <c r="J176" i="3"/>
  <c r="E93"/>
  <c r="D20" i="5"/>
  <c r="L176" i="3"/>
  <c r="E27" i="5" s="1"/>
  <c r="E14"/>
  <c r="N176" i="3"/>
  <c r="F27" i="5" s="1"/>
  <c r="F24"/>
  <c r="D18" i="6"/>
  <c r="H176" i="3"/>
  <c r="B27" i="5" s="1"/>
  <c r="B24"/>
  <c r="D27" l="1"/>
  <c r="E176" i="3"/>
  <c r="F16" i="6"/>
  <c r="E20"/>
  <c r="F17"/>
  <c r="F18"/>
  <c r="F24"/>
  <c r="F22"/>
  <c r="D20"/>
  <c r="F25"/>
  <c r="F23"/>
  <c r="F26" l="1"/>
  <c r="F20"/>
  <c r="J28" l="1"/>
  <c r="I29" s="1"/>
  <c r="J29" s="1"/>
  <c r="J31" l="1"/>
  <c r="J12" s="1"/>
  <c r="F14" l="1"/>
  <c r="F12"/>
  <c r="F13"/>
</calcChain>
</file>

<file path=xl/sharedStrings.xml><?xml version="1.0" encoding="utf-8"?>
<sst xmlns="http://schemas.openxmlformats.org/spreadsheetml/2006/main" count="1194" uniqueCount="471">
  <si>
    <t>a</t>
  </si>
  <si>
    <t>Dodávateľ: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</si>
  <si>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</si>
  <si>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</si>
  <si>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</si>
  <si>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</si>
  <si>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</si>
  <si>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</si>
  <si>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</si>
  <si>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</si>
  <si>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</si>
  <si>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</si>
  <si>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</si>
  <si>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</si>
  <si>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</si>
  <si>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</si>
  <si>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</si>
  <si>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</si>
  <si>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</si>
  <si>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</si>
  <si>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</si>
  <si>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</si>
  <si>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</si>
  <si>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</si>
  <si>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</si>
  <si>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</si>
  <si>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</si>
  <si>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</si>
  <si>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</si>
  <si>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</si>
  <si>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</si>
  <si>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</si>
  <si>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</si>
  <si>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</si>
  <si>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</si>
  <si>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</si>
  <si>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</si>
  <si>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</si>
  <si>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</si>
  <si>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</si>
  <si>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</si>
  <si>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</si>
  <si>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</si>
  <si>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</si>
  <si>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</si>
  <si>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</si>
  <si>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</si>
  <si>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</si>
  <si>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</si>
  <si>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</si>
  <si>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</si>
  <si>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</si>
  <si>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</si>
  <si>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</si>
  <si>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</si>
  <si>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</si>
  <si>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</si>
  <si>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</si>
  <si>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</si>
  <si>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</si>
  <si>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</si>
  <si>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</si>
  <si>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</si>
  <si>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</si>
  <si>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</si>
  <si>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</si>
  <si>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</si>
  <si>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</si>
  <si>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</si>
  <si>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</si>
  <si>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</si>
  <si>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</si>
  <si>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</si>
  <si>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</si>
  <si>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</si>
  <si>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</si>
  <si>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>Spracoval:</t>
  </si>
  <si>
    <t>Dňa: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</si>
  <si>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</si>
  <si>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</si>
  <si>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</si>
  <si>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</si>
  <si>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</si>
  <si>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</si>
  <si>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</si>
  <si>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</si>
  <si>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</si>
  <si>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</si>
  <si>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</si>
  <si>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</si>
  <si>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</si>
  <si>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</si>
  <si>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</si>
  <si>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</si>
  <si>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</si>
  <si>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</si>
  <si>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</si>
  <si>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</si>
  <si>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</si>
  <si>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</si>
  <si>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</si>
  <si>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</si>
  <si>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</si>
  <si>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</si>
  <si>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</si>
  <si>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</si>
  <si>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</si>
  <si>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</si>
  <si>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</si>
  <si>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Bytča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</si>
  <si>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</si>
  <si>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</si>
  <si>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</si>
  <si>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</si>
  <si>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</si>
  <si>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</si>
  <si>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</si>
  <si>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</si>
  <si>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</si>
  <si>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</si>
  <si>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</si>
  <si>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</si>
  <si>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</si>
  <si>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</si>
  <si>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</si>
  <si>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</si>
  <si>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</si>
  <si>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</si>
  <si>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</si>
  <si>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</si>
  <si>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</si>
  <si>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610991111</t>
  </si>
  <si>
    <t>Zakrývanie vnút. okenných otvorov, predmetov a konštrukcií</t>
  </si>
  <si>
    <t>m2</t>
  </si>
  <si>
    <t>61099-1111</t>
  </si>
  <si>
    <t>45.41.10</t>
  </si>
  <si>
    <t>EK</t>
  </si>
  <si>
    <t>S</t>
  </si>
  <si>
    <t>+400 =   400,000</t>
  </si>
  <si>
    <t>+165 =   165,000</t>
  </si>
  <si>
    <t>014</t>
  </si>
  <si>
    <t>612403399</t>
  </si>
  <si>
    <t>Zaplnenie rýh v stenách maltou</t>
  </si>
  <si>
    <t>61240-3399</t>
  </si>
  <si>
    <t>+930*0,05 =   46,500</t>
  </si>
  <si>
    <t>612421431</t>
  </si>
  <si>
    <t>Oprava vnútorných vápenných omietok stien štukových 30-50%</t>
  </si>
  <si>
    <t>61242-1431</t>
  </si>
  <si>
    <t>+120 =   120,000</t>
  </si>
  <si>
    <t>612423531</t>
  </si>
  <si>
    <t>Omietka rýh stien šírky do 150 mm vápenná štuková</t>
  </si>
  <si>
    <t>61242-3531</t>
  </si>
  <si>
    <t>+930*0,10 =   93,000</t>
  </si>
  <si>
    <t>612451111</t>
  </si>
  <si>
    <t>Omietka vnút. stien cem. hrubá zatretá</t>
  </si>
  <si>
    <t>61245-1111</t>
  </si>
  <si>
    <t>omietka pod nový keram. obklad</t>
  </si>
  <si>
    <t>+75 =   75,000</t>
  </si>
  <si>
    <t>632451236</t>
  </si>
  <si>
    <t>Poter pieskocement. 400 kg cem./m3 ocel. hladený hr. do 5 cm</t>
  </si>
  <si>
    <t>63245-1236</t>
  </si>
  <si>
    <t>45.25.32</t>
  </si>
  <si>
    <t>poter pod novú keram. dlažbu</t>
  </si>
  <si>
    <t>+33 =   33,000</t>
  </si>
  <si>
    <t>253</t>
  </si>
  <si>
    <t>632451249</t>
  </si>
  <si>
    <t>Príplatok ZKD 1 cm hr.</t>
  </si>
  <si>
    <t>63245-1249</t>
  </si>
  <si>
    <t>+33*5 =   165,000</t>
  </si>
  <si>
    <t xml:space="preserve">6 - ÚPRAVY POVRCHOV, PODLAHY, VÝPLNE  spolu: </t>
  </si>
  <si>
    <t>9 - OSTATNÉ KONŠTRUKCIE A PRÁCE</t>
  </si>
  <si>
    <t>952901111</t>
  </si>
  <si>
    <t>Vyčistenie budov byt. alebo občian. výstavby pri výške podlažia do 4 m</t>
  </si>
  <si>
    <t>95290-1111</t>
  </si>
  <si>
    <t>45.45.13</t>
  </si>
  <si>
    <t>013</t>
  </si>
  <si>
    <t>965043341</t>
  </si>
  <si>
    <t>Búranie bet. podkladu s poterom hr. do 10 cm nad 4 m2</t>
  </si>
  <si>
    <t>m3</t>
  </si>
  <si>
    <t>96504-3341</t>
  </si>
  <si>
    <t>45.11.11</t>
  </si>
  <si>
    <t>+33*0,08 =   2,640</t>
  </si>
  <si>
    <t>965081713</t>
  </si>
  <si>
    <t>Búranie dlažieb xylolit. alebo keram. hr. do 1 cm nad 1 m2</t>
  </si>
  <si>
    <t>96508-1713</t>
  </si>
  <si>
    <t>978021191</t>
  </si>
  <si>
    <t>Otlčenie vnút. omietok stien cementových do 100 %</t>
  </si>
  <si>
    <t>97802-1191</t>
  </si>
  <si>
    <t>pôvodná omietka pod keram.obkladom</t>
  </si>
  <si>
    <t>+75,00 =   75,000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</si>
  <si>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</si>
  <si>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</si>
  <si>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</si>
  <si>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</si>
  <si>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</si>
  <si>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</si>
  <si>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</si>
  <si>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</si>
  <si>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</si>
  <si>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</si>
  <si>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</si>
  <si>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</si>
  <si>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</si>
  <si>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</si>
  <si>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</si>
  <si>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</si>
  <si>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</si>
  <si>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</si>
  <si>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</si>
  <si>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+16,143*2 =   32,286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</si>
  <si>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</si>
  <si>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</si>
  <si>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</si>
  <si>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</si>
  <si>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</si>
  <si>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</si>
  <si>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</si>
  <si>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</si>
  <si>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</si>
  <si>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771 - Podlahy z dlaždíc  keramických</t>
  </si>
  <si>
    <t>771</t>
  </si>
  <si>
    <t>771575109</t>
  </si>
  <si>
    <t>Montáž podláh z dlaždíc keramických režných  hladkých do lepidla</t>
  </si>
  <si>
    <t>I</t>
  </si>
  <si>
    <t>77157-5109</t>
  </si>
  <si>
    <t>45.43.12</t>
  </si>
  <si>
    <t>IK</t>
  </si>
  <si>
    <t>771589796</t>
  </si>
  <si>
    <t>Príplatok za škárovanie škárovacou hmotou pri montáži keramických  podláh</t>
  </si>
  <si>
    <t>77158-9795</t>
  </si>
  <si>
    <t>MAT</t>
  </si>
  <si>
    <t>597641205</t>
  </si>
  <si>
    <t>Dlažba keramická režná, hladká  I.tr.</t>
  </si>
  <si>
    <t>597641200</t>
  </si>
  <si>
    <t>26.30.10</t>
  </si>
  <si>
    <t xml:space="preserve">                    </t>
  </si>
  <si>
    <t>IZ</t>
  </si>
  <si>
    <t>+33*1,05 =   34,650</t>
  </si>
  <si>
    <t>998771201</t>
  </si>
  <si>
    <t>Presun hmôt pre podlahy z dlaždíc v objektoch výšky do 6 m</t>
  </si>
  <si>
    <t>99877-1201</t>
  </si>
  <si>
    <t xml:space="preserve">771 - Podlahy z dlaždíc  keramických  spolu: </t>
  </si>
  <si>
    <t>781 - Obklady z obkladačiek a dosiek</t>
  </si>
  <si>
    <t>781471111</t>
  </si>
  <si>
    <t>Montáž obkladov vnútorných keramických režných hladkých do lepidla</t>
  </si>
  <si>
    <t>78147-1111</t>
  </si>
  <si>
    <t>781479705</t>
  </si>
  <si>
    <t>Príplatok za škárovanie škárovacou hmotou pri montáži obkladov keramických</t>
  </si>
  <si>
    <t>78147-9704</t>
  </si>
  <si>
    <t>597672404</t>
  </si>
  <si>
    <t>Obklad keramický režný hladký  I.tr.</t>
  </si>
  <si>
    <t>597672400</t>
  </si>
  <si>
    <t>+75*1,05 =   78,750</t>
  </si>
  <si>
    <t>998781201</t>
  </si>
  <si>
    <t>Presun hmôt pre obklady keramické v objektoch výšky do 6 m</t>
  </si>
  <si>
    <t>99878-1201</t>
  </si>
  <si>
    <t xml:space="preserve">781 - Obklady z obkladačiek a dosiek  spolu: </t>
  </si>
  <si>
    <t>783 - Nátery</t>
  </si>
  <si>
    <t>783</t>
  </si>
  <si>
    <t>783103811</t>
  </si>
  <si>
    <t>Odstránenie náterov z ocel. konštr. ľahkých C, CC oškrabaním</t>
  </si>
  <si>
    <t>78310-3811</t>
  </si>
  <si>
    <t>zárubne 6ks</t>
  </si>
  <si>
    <t>+0,95*6 =   5,700</t>
  </si>
  <si>
    <t>783125230</t>
  </si>
  <si>
    <t>Nátery ocel. konštr. ľahk. C, CC syntetické jednon.+2x email</t>
  </si>
  <si>
    <t>78312-5230</t>
  </si>
  <si>
    <t>45.44.2*</t>
  </si>
  <si>
    <t>783812110</t>
  </si>
  <si>
    <t>Nátery omietok stien olejové dvojnásobné +1x email +2x plné tmel.</t>
  </si>
  <si>
    <t>78381-2110</t>
  </si>
  <si>
    <t>+140 =   140,000</t>
  </si>
  <si>
    <t xml:space="preserve">783 - Nátery  spolu: </t>
  </si>
  <si>
    <t>784 - Maľby</t>
  </si>
  <si>
    <t>784</t>
  </si>
  <si>
    <t>784452271</t>
  </si>
  <si>
    <t>Maľba zo zmesí tekut. 1 far. dvojnás. v miest. do 3,8m</t>
  </si>
  <si>
    <t>78445-2271</t>
  </si>
  <si>
    <t>45.44.21</t>
  </si>
  <si>
    <t>+1490 =   1490,000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</si>
  <si>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</si>
  <si>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</si>
  <si>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</si>
  <si>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</si>
  <si>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</si>
  <si>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210010311</t>
  </si>
  <si>
    <t>Montáž krabice do muriva KO (68) bez zapojenia, s vekom, odbočná</t>
  </si>
  <si>
    <t>kus</t>
  </si>
  <si>
    <t>74212-0311</t>
  </si>
  <si>
    <t>45.31.1*</t>
  </si>
  <si>
    <t>MK</t>
  </si>
  <si>
    <t>345604K000</t>
  </si>
  <si>
    <t>Krabica KO odbočná : KU 68-1902 (D75x42) s viečkom, šedá</t>
  </si>
  <si>
    <t>31.20.27</t>
  </si>
  <si>
    <t xml:space="preserve">KU 68-1902          </t>
  </si>
  <si>
    <t>MZ</t>
  </si>
  <si>
    <t>210040701</t>
  </si>
  <si>
    <t>Vysekanie drážky pre rúrku, kábel do D29 mm, začistenie (aj pre výmenu, alebo demontáž rúrok)</t>
  </si>
  <si>
    <t>m</t>
  </si>
  <si>
    <t>74112-0701</t>
  </si>
  <si>
    <t>45.21.43</t>
  </si>
  <si>
    <t>+930 =   930,000</t>
  </si>
  <si>
    <t>210110001</t>
  </si>
  <si>
    <t>Montáž, spínač nástenný, zapustený IP20-44, rad.1</t>
  </si>
  <si>
    <t>74311-0001</t>
  </si>
  <si>
    <t>345350A211</t>
  </si>
  <si>
    <t>Spínač rad.1 Tango® 3558A-06940 B, zapustený, kompletný, IP44, biely</t>
  </si>
  <si>
    <t>31.20.25</t>
  </si>
  <si>
    <t xml:space="preserve">3558A-06940 B       </t>
  </si>
  <si>
    <t>210110003</t>
  </si>
  <si>
    <t>Montáž, spínač nástenný, zapustený IP20-44, rad.5</t>
  </si>
  <si>
    <t>74311-0003</t>
  </si>
  <si>
    <t>345363A211</t>
  </si>
  <si>
    <t>Prepínač rad.5 Tango® 3558A-05940 B, zapustený, kompletný, IP44, biely</t>
  </si>
  <si>
    <t xml:space="preserve">3558A-05940 B       </t>
  </si>
  <si>
    <t>210110004</t>
  </si>
  <si>
    <t>Montáž, spínač nástenný, zapustený IP20-44, rad.6</t>
  </si>
  <si>
    <t>74311-0004</t>
  </si>
  <si>
    <t>345374A211</t>
  </si>
  <si>
    <t>Prepínač rad.6 Tango® 3558A-06940 B, zapustený, kompletný, IP44, biely</t>
  </si>
  <si>
    <t>210110093</t>
  </si>
  <si>
    <t>Montáž, tlačidlové ovládanie osvetlenia, IP20</t>
  </si>
  <si>
    <t>74311-0093</t>
  </si>
  <si>
    <t>345441A025</t>
  </si>
  <si>
    <t>Tlačidlo</t>
  </si>
  <si>
    <t>345441A020</t>
  </si>
  <si>
    <t xml:space="preserve">  .  .  </t>
  </si>
  <si>
    <t>210111025</t>
  </si>
  <si>
    <t>Montáž, zásuvka 230V</t>
  </si>
  <si>
    <t>74313-1022</t>
  </si>
  <si>
    <t>345420A241</t>
  </si>
  <si>
    <t>Zásuvka 1-nás. Tango® 5518A-2999 B, zapustená, kompletná, s viečkom (oc) IP44, biela</t>
  </si>
  <si>
    <t xml:space="preserve">5518A-2999 B        </t>
  </si>
  <si>
    <t>210190003</t>
  </si>
  <si>
    <t>Montáž rozvodnice do 100kg</t>
  </si>
  <si>
    <t>74241-0003</t>
  </si>
  <si>
    <t>920AN57529</t>
  </si>
  <si>
    <t>Rozvadzac RH</t>
  </si>
  <si>
    <t xml:space="preserve">REVOMS              </t>
  </si>
  <si>
    <t>920AN57530</t>
  </si>
  <si>
    <t>Rozvadzac RK</t>
  </si>
  <si>
    <t xml:space="preserve">RH1,2,3VOMS         </t>
  </si>
  <si>
    <t>920AN57531</t>
  </si>
  <si>
    <t>Rozvadzac R kotolňa</t>
  </si>
  <si>
    <t xml:space="preserve">RH4                 </t>
  </si>
  <si>
    <t>920AN57532</t>
  </si>
  <si>
    <t>Rozvádzač RACK</t>
  </si>
  <si>
    <t xml:space="preserve">1031.500            </t>
  </si>
  <si>
    <t>21020000</t>
  </si>
  <si>
    <t>Montáž - LED svietidlá IP20-44</t>
  </si>
  <si>
    <t>LED reflektor 50W</t>
  </si>
  <si>
    <t>+21 =   21,000</t>
  </si>
  <si>
    <t>.</t>
  </si>
  <si>
    <t>LED svietidlo 30W prisadené IP20</t>
  </si>
  <si>
    <t>+11 =   11,000</t>
  </si>
  <si>
    <t>LED svietidlo 40W  1200mm  IP20</t>
  </si>
  <si>
    <t>+55 =   55,000</t>
  </si>
  <si>
    <t>LED svietidlo 40W  1200mm  IP44</t>
  </si>
  <si>
    <t>+16 =   16,000</t>
  </si>
  <si>
    <t>3477O0000</t>
  </si>
  <si>
    <t xml:space="preserve">31.50.1 </t>
  </si>
  <si>
    <t>3481M00000</t>
  </si>
  <si>
    <t>LED svietidlo 30W  prisadené IP20</t>
  </si>
  <si>
    <t>31.50.25</t>
  </si>
  <si>
    <t>3481M0000001</t>
  </si>
  <si>
    <t>3481M0000002</t>
  </si>
  <si>
    <t>2102000380</t>
  </si>
  <si>
    <t>Montáž - núdzové svietidlá</t>
  </si>
  <si>
    <t>3488B0002</t>
  </si>
  <si>
    <t>Svietidlo núdzové</t>
  </si>
  <si>
    <t>210800004</t>
  </si>
  <si>
    <t>Montáž, vodič Cu plný drôt, uložený pod omietku NYY, CYY 6</t>
  </si>
  <si>
    <t>74221-0004</t>
  </si>
  <si>
    <t>+150 =   150,000</t>
  </si>
  <si>
    <t>341011M025</t>
  </si>
  <si>
    <t>Vodič Cu : CYY 6  zel/žltý</t>
  </si>
  <si>
    <t>31.30.13</t>
  </si>
  <si>
    <t xml:space="preserve">CYY 6               </t>
  </si>
  <si>
    <t>210880205</t>
  </si>
  <si>
    <t>Montáž, bezhalogénový kábel Cu 750V uložený pod omietku CXKE, CHKE, N2XH, NHXH 3x1,5</t>
  </si>
  <si>
    <t>74221-0205</t>
  </si>
  <si>
    <t>341215E110</t>
  </si>
  <si>
    <t>Kábel bezhalogénový Cu 1kV : N2XH 3x1,5</t>
  </si>
  <si>
    <t xml:space="preserve">N2XH 3x1,5          </t>
  </si>
  <si>
    <t>210880206</t>
  </si>
  <si>
    <t>Montáž, bezhalogénový kábel Cu 750V uložený pod omietku CXKE, CHKE, N2XH, NHXH 3x2,5</t>
  </si>
  <si>
    <t>74221-0206</t>
  </si>
  <si>
    <t>341215E120</t>
  </si>
  <si>
    <t>Kábel bezhalogénový Cu 1kV : N2XH 3x2,5</t>
  </si>
  <si>
    <t xml:space="preserve">N2XH 3x2,5          </t>
  </si>
  <si>
    <t>210880215</t>
  </si>
  <si>
    <t>Montáž, bezhalogénový kábel Cu 750V uložený pod omietku CXKE, CHKE, N2XH, NHXH 5x1,5</t>
  </si>
  <si>
    <t>74221-0215</t>
  </si>
  <si>
    <t>341215E310</t>
  </si>
  <si>
    <t>Kábel bezhalogénový Cu 1kV : N2XH 5x1,5</t>
  </si>
  <si>
    <t xml:space="preserve">N2XH 5x1,5          </t>
  </si>
  <si>
    <t>210880216</t>
  </si>
  <si>
    <t>Montáž, bezhalogénový kábel Cu 750V uložený pod omietku CXKE, CHKE, N2XH, NHXH 5x2,5</t>
  </si>
  <si>
    <t>74221-0216</t>
  </si>
  <si>
    <t>341215E320</t>
  </si>
  <si>
    <t>Kábel bezhalogénový Cu 1kV : N2XH 5x2,5</t>
  </si>
  <si>
    <t xml:space="preserve">N2XH 5x2,5          </t>
  </si>
  <si>
    <t>210880217</t>
  </si>
  <si>
    <t>Montáž, bezhalogénový kábel Cu 750V uložený pod omietku CXKE, CHKE, N2XH, NHXH 5x4-6</t>
  </si>
  <si>
    <t>74221-0217</t>
  </si>
  <si>
    <t>5x4</t>
  </si>
  <si>
    <t>+180 =   180,000</t>
  </si>
  <si>
    <t>5x6</t>
  </si>
  <si>
    <t>+200 =   200,000</t>
  </si>
  <si>
    <t>341215E330</t>
  </si>
  <si>
    <t>Kábel bezhalogénový Cu 1kV : N2XH 5x4</t>
  </si>
  <si>
    <t xml:space="preserve">N2XH 5x4            </t>
  </si>
  <si>
    <t>341215E340</t>
  </si>
  <si>
    <t>Kábel bezhalogénový Cu 1kV : N2XH 5x6</t>
  </si>
  <si>
    <t xml:space="preserve">N2XH 5x6            </t>
  </si>
  <si>
    <t>210880218</t>
  </si>
  <si>
    <t>Montáž, bezhalogénový kábel Cu 750V uložený pod omietku CXKE, CHKE, N2XH, NHXH 5x10-16</t>
  </si>
  <si>
    <t>74221-0218</t>
  </si>
  <si>
    <t>+40 =   40,000</t>
  </si>
  <si>
    <t>341215E350</t>
  </si>
  <si>
    <t>Kábel bezhalogénový Cu 1kV : N2XH 5x10</t>
  </si>
  <si>
    <t xml:space="preserve">N2XH 5x10           </t>
  </si>
  <si>
    <t>213280050</t>
  </si>
  <si>
    <t>PPV (pomocné a podružné výkony)</t>
  </si>
  <si>
    <t>74382-0050</t>
  </si>
  <si>
    <t>NAD</t>
  </si>
  <si>
    <t>21995</t>
  </si>
  <si>
    <t>MV pridružené výkony, murárske výpomoce</t>
  </si>
  <si>
    <t>U</t>
  </si>
  <si>
    <t>999990300</t>
  </si>
  <si>
    <t>Podružný materiál</t>
  </si>
  <si>
    <t>213291000</t>
  </si>
  <si>
    <t>Spracovanie východiskovej revízie a vypracovanie správy</t>
  </si>
  <si>
    <t>hod</t>
  </si>
  <si>
    <t>74381-1000</t>
  </si>
  <si>
    <t>219990005</t>
  </si>
  <si>
    <t>Elektromontáže, silnoprúd HZS T5</t>
  </si>
  <si>
    <t>74382-0005</t>
  </si>
  <si>
    <t>demontáž pôvodnej elektroinštalácie</t>
  </si>
  <si>
    <t xml:space="preserve">M21 - 155 Elektromontáže  spolu: </t>
  </si>
  <si>
    <t>M22 - 156 Montáž oznam. signal. a zab. zariadení</t>
  </si>
  <si>
    <t>922</t>
  </si>
  <si>
    <t>220280450</t>
  </si>
  <si>
    <t>Montáž, kábel dátový  FTP, STP</t>
  </si>
  <si>
    <t>74232-0450</t>
  </si>
  <si>
    <t>45.31.41</t>
  </si>
  <si>
    <t>341812M036</t>
  </si>
  <si>
    <t>Kábel na prenos dát CAT6e   FTP</t>
  </si>
  <si>
    <t>341812M035</t>
  </si>
  <si>
    <t>220301022</t>
  </si>
  <si>
    <t>Lišta el-inšt PVC do š. 40 mm</t>
  </si>
  <si>
    <t>74213-1022</t>
  </si>
  <si>
    <t>345710K075</t>
  </si>
  <si>
    <t>Lišta el-inšt PVC hranatá  40x40 biela</t>
  </si>
  <si>
    <t xml:space="preserve">LHD 40x40 HA        </t>
  </si>
  <si>
    <t>220301208</t>
  </si>
  <si>
    <t>Montáž, 2-nás zásuvka dátová RJ45, zapustená IP20</t>
  </si>
  <si>
    <t>74437-1208</t>
  </si>
  <si>
    <t>374305T171</t>
  </si>
  <si>
    <t>Zásuvka dátová 2xRJ45, kompletná, biela, medzirámik biely</t>
  </si>
  <si>
    <t xml:space="preserve">4FK 284 39.2101     </t>
  </si>
  <si>
    <t xml:space="preserve">M22 - 156 Montáž oznam. signal. a zab. zariadení  spolu: </t>
  </si>
  <si>
    <t xml:space="preserve">PRÁCE A DODÁVKY M  spolu: </t>
  </si>
  <si>
    <t>Za rozpočet celkom</t>
  </si>
  <si>
    <t xml:space="preserve">Spracoval:                        </t>
  </si>
  <si>
    <t xml:space="preserve">Dátum: </t>
  </si>
  <si>
    <t>Časť:  SO 01 - Škola, kuchyňa, práčovňa</t>
  </si>
  <si>
    <t>Stavba: Rekonštrukcia elektroinštalácie</t>
  </si>
  <si>
    <t>Časť : SO 01 - Škola, kuchyňa, práčovňa</t>
  </si>
  <si>
    <t xml:space="preserve">Spracoval:    </t>
  </si>
  <si>
    <t>Odberateľ:  Spojená  škola  internátna, Mičurova 364/1, 014 01 Bytča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</si>
</sst>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1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0"/>
      <color rgb="FF00000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53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  <xf numFmtId="0" fontId="30" fillId="49" borderId="112"/>
    <xf numFmtId="0" fontId="9" fillId="2" borderId="112" applyNumberFormat="0" applyBorder="0" applyAlignment="0" applyProtection="0">
      <alignment vertical="center"/>
    </xf>
    <xf numFmtId="174" fontId="9" fillId="49" borderId="112" applyFont="0" applyFill="0" applyBorder="0" applyAlignment="0" applyProtection="0">
      <alignment vertical="center"/>
    </xf>
    <xf numFmtId="170" fontId="9" fillId="49" borderId="112" applyFont="0" applyFill="0" applyBorder="0" applyAlignment="0" applyProtection="0">
      <alignment vertical="center"/>
    </xf>
    <xf numFmtId="171" fontId="9" fillId="49" borderId="112" applyFont="0" applyFill="0" applyBorder="0" applyAlignment="0" applyProtection="0">
      <alignment vertical="center"/>
    </xf>
    <xf numFmtId="173" fontId="9" fillId="49" borderId="112" applyFont="0" applyFill="0" applyBorder="0" applyAlignment="0" applyProtection="0">
      <alignment vertical="center"/>
    </xf>
    <xf numFmtId="9" fontId="9" fillId="49" borderId="112" applyFont="0" applyFill="0" applyBorder="0" applyAlignment="0" applyProtection="0">
      <alignment vertical="center"/>
    </xf>
    <xf numFmtId="0" fontId="16" fillId="30" borderId="2" applyNumberFormat="0" applyAlignment="0" applyProtection="0">
      <alignment vertical="center"/>
    </xf>
    <xf numFmtId="0" fontId="17" fillId="49" borderId="3" applyNumberFormat="0" applyFill="0" applyAlignment="0" applyProtection="0">
      <alignment vertical="center"/>
    </xf>
    <xf numFmtId="0" fontId="10" fillId="49" borderId="112" applyNumberFormat="0" applyFill="0" applyBorder="0" applyAlignment="0" applyProtection="0">
      <alignment vertical="center"/>
    </xf>
    <xf numFmtId="0" fontId="15" fillId="6" borderId="112" applyNumberFormat="0" applyBorder="0" applyAlignment="0" applyProtection="0">
      <alignment vertical="center"/>
    </xf>
    <xf numFmtId="0" fontId="8" fillId="49" borderId="112" applyNumberFormat="0" applyFill="0" applyBorder="0" applyAlignment="0" applyProtection="0">
      <alignment vertical="center"/>
    </xf>
    <xf numFmtId="0" fontId="9" fillId="7" borderId="112" applyNumberFormat="0" applyBorder="0" applyAlignment="0" applyProtection="0">
      <alignment vertical="center"/>
    </xf>
    <xf numFmtId="0" fontId="11" fillId="49" borderId="112" applyNumberFormat="0" applyFill="0" applyBorder="0" applyAlignment="0" applyProtection="0">
      <alignment vertical="center"/>
    </xf>
    <xf numFmtId="0" fontId="9" fillId="8" borderId="112" applyNumberFormat="0" applyBorder="0" applyAlignment="0" applyProtection="0">
      <alignment vertical="center"/>
    </xf>
    <xf numFmtId="0" fontId="21" fillId="49" borderId="112" applyNumberFormat="0" applyFill="0" applyBorder="0" applyAlignment="0" applyProtection="0">
      <alignment vertical="center"/>
    </xf>
    <xf numFmtId="0" fontId="26" fillId="49" borderId="112" applyNumberFormat="0" applyFill="0" applyBorder="0" applyAlignment="0" applyProtection="0">
      <alignment vertical="center"/>
    </xf>
    <xf numFmtId="0" fontId="18" fillId="49" borderId="3" applyNumberFormat="0" applyFill="0" applyAlignment="0" applyProtection="0">
      <alignment vertical="center"/>
    </xf>
    <xf numFmtId="0" fontId="24" fillId="49" borderId="8" applyNumberFormat="0" applyFill="0" applyAlignment="0" applyProtection="0">
      <alignment vertical="center"/>
    </xf>
    <xf numFmtId="0" fontId="24" fillId="49" borderId="112" applyNumberFormat="0" applyFill="0" applyBorder="0" applyAlignment="0" applyProtection="0">
      <alignment vertical="center"/>
    </xf>
    <xf numFmtId="0" fontId="25" fillId="49" borderId="9" applyFont="0" applyFill="0" applyBorder="0">
      <alignment vertical="center"/>
    </xf>
    <xf numFmtId="0" fontId="28" fillId="11" borderId="15" applyNumberFormat="0" applyAlignment="0" applyProtection="0">
      <alignment vertical="center"/>
    </xf>
    <xf numFmtId="0" fontId="15" fillId="12" borderId="112" applyNumberFormat="0" applyBorder="0" applyAlignment="0" applyProtection="0">
      <alignment vertical="center"/>
    </xf>
    <xf numFmtId="0" fontId="23" fillId="13" borderId="112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9" fillId="15" borderId="112" applyNumberFormat="0" applyBorder="0" applyAlignment="0" applyProtection="0">
      <alignment vertical="center"/>
    </xf>
    <xf numFmtId="0" fontId="9" fillId="17" borderId="112" applyNumberFormat="0" applyBorder="0" applyAlignment="0" applyProtection="0"/>
    <xf numFmtId="0" fontId="19" fillId="49" borderId="17" applyNumberFormat="0" applyFill="0" applyAlignment="0" applyProtection="0">
      <alignment vertical="center"/>
    </xf>
    <xf numFmtId="0" fontId="12" fillId="49" borderId="18" applyNumberFormat="0" applyFill="0" applyAlignment="0" applyProtection="0">
      <alignment vertical="center"/>
    </xf>
    <xf numFmtId="0" fontId="9" fillId="20" borderId="112" applyNumberFormat="0" applyBorder="0" applyAlignment="0" applyProtection="0"/>
    <xf numFmtId="0" fontId="14" fillId="21" borderId="112" applyNumberFormat="0" applyBorder="0" applyAlignment="0" applyProtection="0">
      <alignment vertical="center"/>
    </xf>
    <xf numFmtId="0" fontId="20" fillId="22" borderId="112" applyNumberFormat="0" applyBorder="0" applyAlignment="0" applyProtection="0">
      <alignment vertical="center"/>
    </xf>
    <xf numFmtId="0" fontId="9" fillId="20" borderId="112" applyNumberFormat="0" applyBorder="0" applyAlignment="0" applyProtection="0"/>
    <xf numFmtId="0" fontId="15" fillId="23" borderId="112" applyNumberFormat="0" applyBorder="0" applyAlignment="0" applyProtection="0">
      <alignment vertical="center"/>
    </xf>
    <xf numFmtId="0" fontId="9" fillId="24" borderId="112" applyNumberFormat="0" applyBorder="0" applyAlignment="0" applyProtection="0">
      <alignment vertical="center"/>
    </xf>
    <xf numFmtId="0" fontId="15" fillId="25" borderId="112" applyNumberFormat="0" applyBorder="0" applyAlignment="0" applyProtection="0">
      <alignment vertical="center"/>
    </xf>
    <xf numFmtId="0" fontId="15" fillId="26" borderId="112" applyNumberFormat="0" applyBorder="0" applyAlignment="0" applyProtection="0">
      <alignment vertical="center"/>
    </xf>
    <xf numFmtId="0" fontId="9" fillId="27" borderId="112" applyNumberFormat="0" applyBorder="0" applyAlignment="0" applyProtection="0">
      <alignment vertical="center"/>
    </xf>
    <xf numFmtId="0" fontId="9" fillId="28" borderId="112" applyNumberFormat="0" applyBorder="0" applyAlignment="0" applyProtection="0">
      <alignment vertical="center"/>
    </xf>
    <xf numFmtId="0" fontId="15" fillId="29" borderId="112" applyNumberFormat="0" applyBorder="0" applyAlignment="0" applyProtection="0">
      <alignment vertical="center"/>
    </xf>
    <xf numFmtId="0" fontId="15" fillId="30" borderId="112" applyNumberFormat="0" applyBorder="0" applyAlignment="0" applyProtection="0">
      <alignment vertical="center"/>
    </xf>
    <xf numFmtId="0" fontId="9" fillId="31" borderId="112" applyNumberFormat="0" applyBorder="0" applyAlignment="0" applyProtection="0">
      <alignment vertical="center"/>
    </xf>
    <xf numFmtId="0" fontId="15" fillId="32" borderId="112" applyNumberFormat="0" applyBorder="0" applyAlignment="0" applyProtection="0">
      <alignment vertical="center"/>
    </xf>
    <xf numFmtId="168" fontId="25" fillId="49" borderId="9"/>
    <xf numFmtId="0" fontId="9" fillId="33" borderId="112" applyNumberFormat="0" applyBorder="0" applyAlignment="0" applyProtection="0">
      <alignment vertical="center"/>
    </xf>
    <xf numFmtId="0" fontId="9" fillId="34" borderId="112" applyNumberFormat="0" applyBorder="0" applyAlignment="0" applyProtection="0">
      <alignment vertical="center"/>
    </xf>
    <xf numFmtId="0" fontId="15" fillId="35" borderId="112" applyNumberFormat="0" applyBorder="0" applyAlignment="0" applyProtection="0">
      <alignment vertical="center"/>
    </xf>
    <xf numFmtId="0" fontId="9" fillId="36" borderId="112" applyNumberFormat="0" applyBorder="0" applyAlignment="0" applyProtection="0">
      <alignment vertical="center"/>
    </xf>
    <xf numFmtId="0" fontId="9" fillId="37" borderId="112" applyNumberFormat="0" applyBorder="0" applyAlignment="0" applyProtection="0"/>
    <xf numFmtId="0" fontId="15" fillId="38" borderId="112" applyNumberFormat="0" applyBorder="0" applyAlignment="0" applyProtection="0">
      <alignment vertical="center"/>
    </xf>
    <xf numFmtId="0" fontId="15" fillId="39" borderId="112" applyNumberFormat="0" applyBorder="0" applyAlignment="0" applyProtection="0">
      <alignment vertical="center"/>
    </xf>
    <xf numFmtId="0" fontId="9" fillId="40" borderId="112" applyNumberFormat="0" applyBorder="0" applyAlignment="0" applyProtection="0">
      <alignment vertical="center"/>
    </xf>
    <xf numFmtId="0" fontId="9" fillId="41" borderId="112" applyNumberFormat="0" applyBorder="0" applyAlignment="0" applyProtection="0"/>
    <xf numFmtId="0" fontId="25" fillId="49" borderId="9" applyFont="0" applyFill="0"/>
    <xf numFmtId="0" fontId="15" fillId="42" borderId="112" applyNumberFormat="0" applyBorder="0" applyAlignment="0" applyProtection="0">
      <alignment vertical="center"/>
    </xf>
    <xf numFmtId="0" fontId="25" fillId="49" borderId="9">
      <alignment vertical="center"/>
    </xf>
    <xf numFmtId="0" fontId="9" fillId="43" borderId="112" applyNumberFormat="0" applyBorder="0" applyAlignment="0" applyProtection="0"/>
    <xf numFmtId="0" fontId="9" fillId="20" borderId="112" applyNumberFormat="0" applyBorder="0" applyAlignment="0" applyProtection="0"/>
    <xf numFmtId="0" fontId="9" fillId="17" borderId="112" applyNumberFormat="0" applyBorder="0" applyAlignment="0" applyProtection="0"/>
    <xf numFmtId="0" fontId="9" fillId="41" borderId="112" applyNumberFormat="0" applyBorder="0" applyAlignment="0" applyProtection="0"/>
    <xf numFmtId="0" fontId="9" fillId="44" borderId="112" applyNumberFormat="0" applyBorder="0" applyAlignment="0" applyProtection="0"/>
    <xf numFmtId="0" fontId="9" fillId="45" borderId="112" applyNumberFormat="0" applyBorder="0" applyAlignment="0" applyProtection="0"/>
    <xf numFmtId="0" fontId="9" fillId="17" borderId="112" applyNumberFormat="0" applyBorder="0" applyAlignment="0" applyProtection="0"/>
    <xf numFmtId="0" fontId="15" fillId="20" borderId="112" applyNumberFormat="0" applyBorder="0" applyAlignment="0" applyProtection="0"/>
    <xf numFmtId="0" fontId="15" fillId="46" borderId="112" applyNumberFormat="0" applyBorder="0" applyAlignment="0" applyProtection="0"/>
    <xf numFmtId="0" fontId="15" fillId="47" borderId="112" applyNumberFormat="0" applyBorder="0" applyAlignment="0" applyProtection="0"/>
    <xf numFmtId="0" fontId="15" fillId="45" borderId="112" applyNumberFormat="0" applyBorder="0" applyAlignment="0" applyProtection="0"/>
    <xf numFmtId="0" fontId="15" fillId="20" borderId="112" applyNumberFormat="0" applyBorder="0" applyAlignment="0" applyProtection="0"/>
    <xf numFmtId="0" fontId="15" fillId="41" borderId="112" applyNumberFormat="0" applyBorder="0" applyAlignment="0" applyProtection="0"/>
    <xf numFmtId="0" fontId="12" fillId="49" borderId="47" applyNumberFormat="0" applyFill="0" applyAlignment="0" applyProtection="0"/>
    <xf numFmtId="0" fontId="13" fillId="49" borderId="112"/>
    <xf numFmtId="0" fontId="29" fillId="49" borderId="112" applyNumberFormat="0" applyFill="0" applyBorder="0" applyAlignment="0" applyProtection="0"/>
    <xf numFmtId="0" fontId="11" fillId="49" borderId="112" applyNumberFormat="0" applyFill="0" applyBorder="0" applyAlignment="0" applyProtection="0"/>
  </cellStyleXfs>
  <cellXfs count="161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0" xfId="49" applyFont="1" applyAlignment="1">
      <alignment horizontal="lef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106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11" xfId="0" applyFont="1" applyBorder="1" applyAlignment="1">
      <alignment horizontal="centerContinuous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06" xfId="0" applyFont="1" applyBorder="1" applyAlignment="1">
      <alignment horizontal="center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/>
    <xf numFmtId="0" fontId="1" fillId="0" borderId="10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6" xfId="0" applyNumberFormat="1" applyFont="1" applyBorder="1" applyAlignment="1">
      <alignment horizontal="left"/>
    </xf>
    <xf numFmtId="0" fontId="1" fillId="0" borderId="106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5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3" fillId="49" borderId="112" xfId="80" applyFont="1"/>
    <xf numFmtId="4" fontId="1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</cellXfs>
  <cellStyles count="153">
    <cellStyle name="1 000 Sk" xfId="60"/>
    <cellStyle name="1 000 Sk 2" xfId="135"/>
    <cellStyle name="1 000,-  Sk" xfId="22"/>
    <cellStyle name="1 000,-  Sk 2" xfId="100"/>
    <cellStyle name="1 000,- Kč" xfId="47"/>
    <cellStyle name="1 000,- Kč 2" xfId="123"/>
    <cellStyle name="1 000,- Sk" xfId="58"/>
    <cellStyle name="1 000,- Sk 2" xfId="133"/>
    <cellStyle name="1000 Sk_fakturuj99" xfId="31"/>
    <cellStyle name="20 % – Zvýraznění1" xfId="53"/>
    <cellStyle name="20 % – Zvýraznění1 2" xfId="128"/>
    <cellStyle name="20 % – Zvýraznění2" xfId="57"/>
    <cellStyle name="20 % – Zvýraznění2 2" xfId="132"/>
    <cellStyle name="20 % – Zvýraznění3" xfId="29"/>
    <cellStyle name="20 % – Zvýraznění3 2" xfId="106"/>
    <cellStyle name="20 % – Zvýraznění4" xfId="61"/>
    <cellStyle name="20 % – Zvýraznění4 2" xfId="136"/>
    <cellStyle name="20 % – Zvýraznění5" xfId="62"/>
    <cellStyle name="20 % – Zvýraznění5 2" xfId="137"/>
    <cellStyle name="20 % – Zvýraznění6" xfId="63"/>
    <cellStyle name="20 % – Zvýraznění6 2" xfId="138"/>
    <cellStyle name="20 % - zvýraznenie1" xfId="27" builtinId="30" customBuiltin="1"/>
    <cellStyle name="20 % - zvýraznenie1 2" xfId="105"/>
    <cellStyle name="20 % - zvýraznenie2" xfId="41" builtinId="34" customBuiltin="1"/>
    <cellStyle name="20 % - zvýraznenie2 2" xfId="117"/>
    <cellStyle name="20 % - zvýraznenie3" xfId="45" builtinId="38" customBuiltin="1"/>
    <cellStyle name="20 % - zvýraznenie3 2" xfId="121"/>
    <cellStyle name="20 % - zvýraznenie4" xfId="48" builtinId="42" customBuiltin="1"/>
    <cellStyle name="20 % - zvýraznenie4 2" xfId="124"/>
    <cellStyle name="20 % - zvýraznenie5" xfId="38" builtinId="46" customBuiltin="1"/>
    <cellStyle name="20 % - zvýraznenie5 2" xfId="114"/>
    <cellStyle name="20 % - zvýraznenie6" xfId="42" builtinId="50" customBuiltin="1"/>
    <cellStyle name="20 % - zvýraznenie6 2" xfId="118"/>
    <cellStyle name="40 % – Zvýraznění1" xfId="33"/>
    <cellStyle name="40 % – Zvýraznění1 2" xfId="109"/>
    <cellStyle name="40 % – Zvýraznění2" xfId="64"/>
    <cellStyle name="40 % – Zvýraznění2 2" xfId="139"/>
    <cellStyle name="40 % – Zvýraznění3" xfId="65"/>
    <cellStyle name="40 % – Zvýraznění3 2" xfId="140"/>
    <cellStyle name="40 % – Zvýraznění4" xfId="66"/>
    <cellStyle name="40 % – Zvýraznění4 2" xfId="141"/>
    <cellStyle name="40 % – Zvýraznění5" xfId="36"/>
    <cellStyle name="40 % – Zvýraznění5 2" xfId="112"/>
    <cellStyle name="40 % – Zvýraznění6" xfId="67"/>
    <cellStyle name="40 % – Zvýraznění6 2" xfId="142"/>
    <cellStyle name="40 % - zvýraznenie1" xfId="2" builtinId="31" customBuiltin="1"/>
    <cellStyle name="40 % - zvýraznenie1 2" xfId="81"/>
    <cellStyle name="40 % - zvýraznenie2" xfId="16" builtinId="35" customBuiltin="1"/>
    <cellStyle name="40 % - zvýraznenie2 2" xfId="94"/>
    <cellStyle name="40 % - zvýraznenie3" xfId="14" builtinId="39" customBuiltin="1"/>
    <cellStyle name="40 % - zvýraznenie3 2" xfId="92"/>
    <cellStyle name="40 % - zvýraznenie4" xfId="50" builtinId="43" customBuiltin="1"/>
    <cellStyle name="40 % - zvýraznenie4 2" xfId="125"/>
    <cellStyle name="40 % - zvýraznenie5" xfId="52" builtinId="47" customBuiltin="1"/>
    <cellStyle name="40 % - zvýraznenie5 2" xfId="127"/>
    <cellStyle name="40 % - zvýraznenie6" xfId="56" builtinId="51" customBuiltin="1"/>
    <cellStyle name="40 % - zvýraznenie6 2" xfId="131"/>
    <cellStyle name="60 % – Zvýraznění1" xfId="68"/>
    <cellStyle name="60 % – Zvýraznění1 2" xfId="143"/>
    <cellStyle name="60 % – Zvýraznění2" xfId="69"/>
    <cellStyle name="60 % – Zvýraznění2 2" xfId="144"/>
    <cellStyle name="60 % – Zvýraznění3" xfId="70"/>
    <cellStyle name="60 % – Zvýraznění3 2" xfId="145"/>
    <cellStyle name="60 % – Zvýraznění4" xfId="71"/>
    <cellStyle name="60 % – Zvýraznění4 2" xfId="146"/>
    <cellStyle name="60 % – Zvýraznění5" xfId="72"/>
    <cellStyle name="60 % – Zvýraznění5 2" xfId="147"/>
    <cellStyle name="60 % – Zvýraznění6" xfId="73"/>
    <cellStyle name="60 % – Zvýraznění6 2" xfId="148"/>
    <cellStyle name="60 % - zvýraznenie1" xfId="39" builtinId="32" customBuiltin="1"/>
    <cellStyle name="60 % - zvýraznenie1 2" xfId="115"/>
    <cellStyle name="60 % - zvýraznenie2" xfId="43" builtinId="36" customBuiltin="1"/>
    <cellStyle name="60 % - zvýraznenie2 2" xfId="119"/>
    <cellStyle name="60 % - zvýraznenie3" xfId="24" builtinId="40" customBuiltin="1"/>
    <cellStyle name="60 % - zvýraznenie3 2" xfId="102"/>
    <cellStyle name="60 % - zvýraznenie4" xfId="12" builtinId="44" customBuiltin="1"/>
    <cellStyle name="60 % - zvýraznenie4 2" xfId="90"/>
    <cellStyle name="60 % - zvýraznenie5" xfId="54" builtinId="48" customBuiltin="1"/>
    <cellStyle name="60 % - zvýraznenie5 2" xfId="129"/>
    <cellStyle name="60 % - zvýraznenie6" xfId="59" builtinId="52" customBuiltin="1"/>
    <cellStyle name="60 % - zvýraznenie6 2" xfId="134"/>
    <cellStyle name="Celkem" xfId="74"/>
    <cellStyle name="Celkem 2" xfId="149"/>
    <cellStyle name="Čiarka [0] 2" xfId="83"/>
    <cellStyle name="Čiarka 2" xfId="82"/>
    <cellStyle name="čiarky" xfId="3" builtinId="3" customBuiltin="1"/>
    <cellStyle name="čiarky [0]" xfId="4" builtinId="6" customBuiltin="1"/>
    <cellStyle name="data" xfId="75"/>
    <cellStyle name="data 2" xfId="150"/>
    <cellStyle name="Dobrá" xfId="25" builtinId="26" customBuiltin="1"/>
    <cellStyle name="Dobrá 2" xfId="103"/>
    <cellStyle name="Hypertextové prepojenie" xfId="11" builtinId="8" customBuiltin="1"/>
    <cellStyle name="Hypertextové prepojenie 2" xfId="89"/>
    <cellStyle name="Kontrolná bunka" xfId="8" builtinId="23" customBuiltin="1"/>
    <cellStyle name="Kontrolná bunka 2" xfId="87"/>
    <cellStyle name="Mena [0] 2" xfId="84"/>
    <cellStyle name="Mena 2" xfId="85"/>
    <cellStyle name="meny" xfId="6" builtinId="4" customBuiltin="1"/>
    <cellStyle name="meny [0]" xfId="5" builtinId="7" customBuiltin="1"/>
    <cellStyle name="Nadpis 1" xfId="19" builtinId="16" customBuiltin="1"/>
    <cellStyle name="Nadpis 1 2" xfId="97"/>
    <cellStyle name="Nadpis 2" xfId="9" builtinId="17" customBuiltin="1"/>
    <cellStyle name="Nadpis 2 2" xfId="88"/>
    <cellStyle name="Nadpis 3" xfId="20" builtinId="18" customBuiltin="1"/>
    <cellStyle name="Nadpis 3 2" xfId="98"/>
    <cellStyle name="Nadpis 4" xfId="21" builtinId="19" customBuiltin="1"/>
    <cellStyle name="Nadpis 4 2" xfId="99"/>
    <cellStyle name="Název" xfId="76"/>
    <cellStyle name="Název 2" xfId="151"/>
    <cellStyle name="Názov 2" xfId="95"/>
    <cellStyle name="Neutrálna" xfId="35" builtinId="28" customBuiltin="1"/>
    <cellStyle name="Neutrálna 2" xfId="111"/>
    <cellStyle name="Normálna 2" xfId="80"/>
    <cellStyle name="normálne" xfId="0" builtinId="0" customBuiltin="1"/>
    <cellStyle name="normálne_KLs" xfId="1"/>
    <cellStyle name="normálne_KLv" xfId="49"/>
    <cellStyle name="percentá" xfId="7" builtinId="5" customBuiltin="1"/>
    <cellStyle name="Percentá 2" xfId="86"/>
    <cellStyle name="Použité hypertextové prepojenie" xfId="13" builtinId="9" customBuiltin="1"/>
    <cellStyle name="Použité hypertextové prepojenie 2" xfId="91"/>
    <cellStyle name="Poznámka" xfId="10" builtinId="10" customBuiltin="1"/>
    <cellStyle name="Prepojená bunka" xfId="30" builtinId="24" customBuiltin="1"/>
    <cellStyle name="Prepojená bunka 2" xfId="107"/>
    <cellStyle name="Spolu" xfId="32" builtinId="25" customBuiltin="1"/>
    <cellStyle name="Spolu 2" xfId="108"/>
    <cellStyle name="TEXT" xfId="77"/>
    <cellStyle name="Text upozornění" xfId="78"/>
    <cellStyle name="Text upozornění 2" xfId="152"/>
    <cellStyle name="Text upozornenia" xfId="15" builtinId="11" customBuiltin="1"/>
    <cellStyle name="Text upozornenia 2" xfId="93"/>
    <cellStyle name="TEXT1" xfId="79"/>
    <cellStyle name="Titul" xfId="17" builtinId="15" customBuiltin="1"/>
    <cellStyle name="Vstup" xfId="23" builtinId="20" customBuiltin="1"/>
    <cellStyle name="Vstup 2" xfId="101"/>
    <cellStyle name="Výpočet" xfId="28" builtinId="22" customBuiltin="1"/>
    <cellStyle name="Výstup" xfId="26" builtinId="21" customBuiltin="1"/>
    <cellStyle name="Výstup 2" xfId="104"/>
    <cellStyle name="Vysvetľujúci text" xfId="18" builtinId="53" customBuiltin="1"/>
    <cellStyle name="Vysvetľujúci text 2" xfId="96"/>
    <cellStyle name="Zlá" xfId="34" builtinId="27" customBuiltin="1"/>
    <cellStyle name="Zlá 2" xfId="110"/>
    <cellStyle name="Zvýraznenie1" xfId="37" builtinId="29" customBuiltin="1"/>
    <cellStyle name="Zvýraznenie1 2" xfId="113"/>
    <cellStyle name="Zvýraznenie2" xfId="40" builtinId="33" customBuiltin="1"/>
    <cellStyle name="Zvýraznenie2 2" xfId="116"/>
    <cellStyle name="Zvýraznenie3" xfId="44" builtinId="37" customBuiltin="1"/>
    <cellStyle name="Zvýraznenie3 2" xfId="120"/>
    <cellStyle name="Zvýraznenie4" xfId="46" builtinId="41" customBuiltin="1"/>
    <cellStyle name="Zvýraznenie4 2" xfId="122"/>
    <cellStyle name="Zvýraznenie5" xfId="51" builtinId="45" customBuiltin="1"/>
    <cellStyle name="Zvýraznenie5 2" xfId="126"/>
    <cellStyle name="Zvýraznenie6" xfId="55" builtinId="49" customBuiltin="1"/>
    <cellStyle name="Zvýraznenie6 2" xfId="13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>
      <selection activeCell="L6" sqref="L6"/>
    </sheetView>
  </sheetViews>
  <sheetFormatPr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2:30" ht="18" customHeight="1">
      <c r="B2" s="4"/>
      <c r="C2" s="5"/>
      <c r="D2" s="5"/>
      <c r="E2" s="5"/>
      <c r="F2" s="5"/>
      <c r="G2" s="6" t="s">
        <v>72</v>
      </c>
      <c r="H2" s="5" t="s">
        <v>109</v>
      </c>
      <c r="I2" s="5"/>
      <c r="J2" s="66"/>
      <c r="Z2" s="83" t="s">
        <v>12</v>
      </c>
      <c r="AA2" s="84" t="s">
        <v>73</v>
      </c>
      <c r="AB2" s="84" t="s">
        <v>14</v>
      </c>
      <c r="AC2" s="84"/>
      <c r="AD2" s="85"/>
    </row>
    <row r="3" spans="2:30" ht="18" customHeight="1">
      <c r="B3" s="7"/>
      <c r="C3" s="8" t="s">
        <v>467</v>
      </c>
      <c r="D3" s="8"/>
      <c r="E3" s="8"/>
      <c r="F3" s="8"/>
      <c r="G3" s="9"/>
      <c r="H3" s="8"/>
      <c r="I3" s="8"/>
      <c r="J3" s="67"/>
      <c r="Z3" s="83" t="s">
        <v>16</v>
      </c>
      <c r="AA3" s="84" t="s">
        <v>74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 t="s">
        <v>468</v>
      </c>
      <c r="D4" s="11"/>
      <c r="E4" s="11"/>
      <c r="F4" s="11"/>
      <c r="G4" s="12"/>
      <c r="H4" s="11"/>
      <c r="I4" s="11"/>
      <c r="J4" s="68"/>
      <c r="Z4" s="83" t="s">
        <v>20</v>
      </c>
      <c r="AA4" s="84" t="s">
        <v>75</v>
      </c>
      <c r="AB4" s="84" t="s">
        <v>14</v>
      </c>
      <c r="AC4" s="84"/>
      <c r="AD4" s="85"/>
    </row>
    <row r="5" spans="2:30" ht="18" customHeight="1">
      <c r="B5" s="13"/>
      <c r="C5" s="14"/>
      <c r="D5" s="14"/>
      <c r="E5" s="14"/>
      <c r="F5" s="15"/>
      <c r="G5" s="15" t="s">
        <v>76</v>
      </c>
      <c r="H5" s="14"/>
      <c r="I5" s="15" t="s">
        <v>77</v>
      </c>
      <c r="J5" s="69"/>
      <c r="Z5" s="83" t="s">
        <v>22</v>
      </c>
      <c r="AA5" s="84" t="s">
        <v>74</v>
      </c>
      <c r="AB5" s="84" t="s">
        <v>14</v>
      </c>
      <c r="AC5" s="84" t="s">
        <v>18</v>
      </c>
      <c r="AD5" s="85" t="s">
        <v>19</v>
      </c>
    </row>
    <row r="6" spans="2:30" ht="18" customHeight="1">
      <c r="B6" s="4"/>
      <c r="C6" s="5" t="s">
        <v>470</v>
      </c>
      <c r="D6" s="5"/>
      <c r="E6" s="5"/>
      <c r="F6" s="5"/>
      <c r="G6" s="5"/>
      <c r="H6" s="5"/>
      <c r="I6" s="5"/>
      <c r="J6" s="66"/>
    </row>
    <row r="7" spans="2:30" ht="18" customHeight="1">
      <c r="B7" s="16"/>
      <c r="C7" s="17"/>
      <c r="D7" s="18"/>
      <c r="E7" s="18"/>
      <c r="F7" s="18"/>
      <c r="G7" s="18"/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/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/>
      <c r="H9" s="11"/>
      <c r="I9" s="11"/>
      <c r="J9" s="68"/>
    </row>
    <row r="10" spans="2:30" ht="18" customHeight="1">
      <c r="B10" s="7"/>
      <c r="C10" s="8" t="s">
        <v>78</v>
      </c>
      <c r="D10" s="8"/>
      <c r="E10" s="8"/>
      <c r="F10" s="8"/>
      <c r="G10" s="8"/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/>
      <c r="H11" s="20"/>
      <c r="I11" s="20"/>
      <c r="J11" s="71"/>
    </row>
    <row r="12" spans="2:30" ht="18" hidden="1" customHeight="1">
      <c r="B12" s="21">
        <v>1</v>
      </c>
      <c r="C12" s="5" t="s">
        <v>110</v>
      </c>
      <c r="D12" s="5"/>
      <c r="E12" s="5"/>
      <c r="F12" s="22">
        <f>IF(B12&lt;&gt;0,ROUND($J$31/B12,0),0)</f>
        <v>0</v>
      </c>
      <c r="G12" s="6">
        <v>1</v>
      </c>
      <c r="H12" s="5" t="s">
        <v>113</v>
      </c>
      <c r="I12" s="5"/>
      <c r="J12" s="72">
        <f>IF(G12&lt;&gt;0,ROUND($J$31/G12,0),0)</f>
        <v>0</v>
      </c>
    </row>
    <row r="13" spans="2:30" ht="18" hidden="1" customHeight="1">
      <c r="B13" s="23">
        <v>1</v>
      </c>
      <c r="C13" s="18" t="s">
        <v>111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hidden="1" customHeight="1">
      <c r="B14" s="25">
        <v>1</v>
      </c>
      <c r="C14" s="20" t="s">
        <v>112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79</v>
      </c>
      <c r="C15" s="29" t="s">
        <v>80</v>
      </c>
      <c r="D15" s="30" t="s">
        <v>31</v>
      </c>
      <c r="E15" s="30" t="s">
        <v>81</v>
      </c>
      <c r="F15" s="31" t="s">
        <v>82</v>
      </c>
      <c r="G15" s="28" t="s">
        <v>83</v>
      </c>
      <c r="H15" s="32" t="s">
        <v>84</v>
      </c>
      <c r="I15" s="43"/>
      <c r="J15" s="44"/>
    </row>
    <row r="16" spans="2:30" ht="18" customHeight="1">
      <c r="B16" s="33">
        <v>1</v>
      </c>
      <c r="C16" s="34" t="s">
        <v>85</v>
      </c>
      <c r="D16" s="135">
        <f>Prehlad!H56</f>
        <v>0</v>
      </c>
      <c r="E16" s="135">
        <f>Prehlad!I56</f>
        <v>0</v>
      </c>
      <c r="F16" s="136">
        <f>D16+E16</f>
        <v>0</v>
      </c>
      <c r="G16" s="33">
        <v>6</v>
      </c>
      <c r="H16" s="35" t="s">
        <v>114</v>
      </c>
      <c r="I16" s="75"/>
      <c r="J16" s="136">
        <v>0</v>
      </c>
    </row>
    <row r="17" spans="2:10" ht="18" customHeight="1">
      <c r="B17" s="36">
        <v>2</v>
      </c>
      <c r="C17" s="37" t="s">
        <v>86</v>
      </c>
      <c r="D17" s="137">
        <f>Prehlad!H93</f>
        <v>0</v>
      </c>
      <c r="E17" s="137">
        <f>Prehlad!I93</f>
        <v>0</v>
      </c>
      <c r="F17" s="136">
        <f>D17+E17</f>
        <v>0</v>
      </c>
      <c r="G17" s="36">
        <v>7</v>
      </c>
      <c r="H17" s="38" t="s">
        <v>115</v>
      </c>
      <c r="I17" s="8"/>
      <c r="J17" s="138">
        <v>0</v>
      </c>
    </row>
    <row r="18" spans="2:10" ht="18" customHeight="1">
      <c r="B18" s="36">
        <v>3</v>
      </c>
      <c r="C18" s="37" t="s">
        <v>87</v>
      </c>
      <c r="D18" s="137">
        <f>Prehlad!H174</f>
        <v>0</v>
      </c>
      <c r="E18" s="137">
        <f>Prehlad!I174</f>
        <v>0</v>
      </c>
      <c r="F18" s="136">
        <f>D18+E18</f>
        <v>0</v>
      </c>
      <c r="G18" s="36">
        <v>8</v>
      </c>
      <c r="H18" s="38" t="s">
        <v>116</v>
      </c>
      <c r="I18" s="8"/>
      <c r="J18" s="138">
        <v>0</v>
      </c>
    </row>
    <row r="19" spans="2:10" ht="18" customHeight="1">
      <c r="B19" s="36">
        <v>4</v>
      </c>
      <c r="C19" s="37" t="s">
        <v>88</v>
      </c>
      <c r="D19" s="137"/>
      <c r="E19" s="137"/>
      <c r="F19" s="139">
        <f>D19+E19</f>
        <v>0</v>
      </c>
      <c r="G19" s="36">
        <v>9</v>
      </c>
      <c r="H19" s="38" t="s">
        <v>2</v>
      </c>
      <c r="I19" s="8"/>
      <c r="J19" s="138">
        <v>0</v>
      </c>
    </row>
    <row r="20" spans="2:10" ht="18" customHeight="1">
      <c r="B20" s="39">
        <v>5</v>
      </c>
      <c r="C20" s="40" t="s">
        <v>89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90</v>
      </c>
      <c r="J20" s="142">
        <f>SUM(J16:J19)</f>
        <v>0</v>
      </c>
    </row>
    <row r="21" spans="2:10" ht="18" customHeight="1">
      <c r="B21" s="28" t="s">
        <v>91</v>
      </c>
      <c r="C21" s="42"/>
      <c r="D21" s="43" t="s">
        <v>92</v>
      </c>
      <c r="E21" s="43"/>
      <c r="F21" s="44"/>
      <c r="G21" s="28" t="s">
        <v>93</v>
      </c>
      <c r="H21" s="32" t="s">
        <v>94</v>
      </c>
      <c r="I21" s="43"/>
      <c r="J21" s="44"/>
    </row>
    <row r="22" spans="2:10" ht="18" customHeight="1">
      <c r="B22" s="33">
        <v>11</v>
      </c>
      <c r="C22" s="35" t="s">
        <v>117</v>
      </c>
      <c r="D22" s="45"/>
      <c r="E22" s="46">
        <v>0</v>
      </c>
      <c r="F22" s="136">
        <f>ROUND(((D16+E16+D17+E17+D18)*E22),2)</f>
        <v>0</v>
      </c>
      <c r="G22" s="36">
        <v>16</v>
      </c>
      <c r="H22" s="38" t="s">
        <v>95</v>
      </c>
      <c r="I22" s="77"/>
      <c r="J22" s="138">
        <v>0</v>
      </c>
    </row>
    <row r="23" spans="2:10" ht="18" customHeight="1">
      <c r="B23" s="36">
        <v>12</v>
      </c>
      <c r="C23" s="38" t="s">
        <v>118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120</v>
      </c>
      <c r="I23" s="77"/>
      <c r="J23" s="138">
        <v>0</v>
      </c>
    </row>
    <row r="24" spans="2:10" ht="18" customHeight="1">
      <c r="B24" s="36">
        <v>13</v>
      </c>
      <c r="C24" s="38" t="s">
        <v>119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121</v>
      </c>
      <c r="I24" s="77"/>
      <c r="J24" s="138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2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96</v>
      </c>
      <c r="F26" s="142">
        <f>SUM(F22:F25)</f>
        <v>0</v>
      </c>
      <c r="G26" s="39">
        <v>20</v>
      </c>
      <c r="H26" s="49"/>
      <c r="I26" s="50" t="s">
        <v>97</v>
      </c>
      <c r="J26" s="142">
        <f>SUM(J22:J25)</f>
        <v>0</v>
      </c>
    </row>
    <row r="27" spans="2:10" ht="18" customHeight="1">
      <c r="B27" s="51"/>
      <c r="C27" s="52" t="s">
        <v>98</v>
      </c>
      <c r="D27" s="53"/>
      <c r="E27" s="54" t="s">
        <v>99</v>
      </c>
      <c r="F27" s="55"/>
      <c r="G27" s="28" t="s">
        <v>100</v>
      </c>
      <c r="H27" s="32" t="s">
        <v>101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102</v>
      </c>
      <c r="J28" s="136">
        <f>ROUND(F20,2)+J20+F26+J26</f>
        <v>0</v>
      </c>
    </row>
    <row r="29" spans="2:10" ht="18" customHeight="1">
      <c r="B29" s="56"/>
      <c r="C29" s="58" t="s">
        <v>103</v>
      </c>
      <c r="D29" s="58"/>
      <c r="E29" s="60"/>
      <c r="F29" s="55"/>
      <c r="G29" s="36">
        <v>22</v>
      </c>
      <c r="H29" s="38" t="s">
        <v>122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104</v>
      </c>
      <c r="D30" s="8"/>
      <c r="E30" s="60"/>
      <c r="F30" s="55"/>
      <c r="G30" s="36">
        <v>23</v>
      </c>
      <c r="H30" s="38"/>
      <c r="I30" s="143">
        <f>SUMIF(Prehlad!O11:O9998,0,Prehlad!J11:J9998)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105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106</v>
      </c>
      <c r="H32" s="63" t="s">
        <v>123</v>
      </c>
      <c r="I32" s="79"/>
      <c r="J32" s="80">
        <v>0</v>
      </c>
    </row>
    <row r="33" spans="2:10" ht="18" customHeight="1">
      <c r="B33" s="64"/>
      <c r="C33" s="65"/>
      <c r="D33" s="52" t="s">
        <v>107</v>
      </c>
      <c r="E33" s="65"/>
      <c r="F33" s="65"/>
      <c r="G33" s="65"/>
      <c r="H33" s="65" t="s">
        <v>108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103</v>
      </c>
      <c r="D35" s="58"/>
      <c r="E35" s="58"/>
      <c r="F35" s="57"/>
      <c r="G35" s="58" t="s">
        <v>103</v>
      </c>
      <c r="H35" s="58"/>
      <c r="I35" s="58"/>
      <c r="J35" s="82"/>
    </row>
    <row r="36" spans="2:10" ht="18" customHeight="1">
      <c r="B36" s="7"/>
      <c r="C36" s="8" t="s">
        <v>104</v>
      </c>
      <c r="D36" s="8"/>
      <c r="E36" s="8"/>
      <c r="F36" s="9"/>
      <c r="G36" s="8" t="s">
        <v>104</v>
      </c>
      <c r="H36" s="8"/>
      <c r="I36" s="8"/>
      <c r="J36" s="67"/>
    </row>
    <row r="37" spans="2:10" ht="18" customHeight="1">
      <c r="B37" s="56"/>
      <c r="C37" s="58" t="s">
        <v>99</v>
      </c>
      <c r="D37" s="58"/>
      <c r="E37" s="58"/>
      <c r="F37" s="57"/>
      <c r="G37" s="58" t="s">
        <v>99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workbookViewId="0">
      <selection activeCell="F4" sqref="F4"/>
    </sheetView>
  </sheetViews>
  <sheetFormatPr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0" style="89" hidden="1" customWidth="1"/>
    <col min="8" max="17" width="0" style="86" hidden="1" customWidth="1"/>
    <col min="1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158" t="s">
        <v>470</v>
      </c>
      <c r="C1" s="86"/>
      <c r="E1" s="90" t="s">
        <v>464</v>
      </c>
      <c r="F1" s="86"/>
      <c r="G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1:30">
      <c r="A2" s="90" t="s">
        <v>11</v>
      </c>
      <c r="C2" s="86"/>
      <c r="E2" s="90" t="s">
        <v>465</v>
      </c>
      <c r="F2" s="86"/>
      <c r="G2" s="86"/>
      <c r="Z2" s="83" t="s">
        <v>12</v>
      </c>
      <c r="AA2" s="84" t="s">
        <v>67</v>
      </c>
      <c r="AB2" s="84" t="s">
        <v>14</v>
      </c>
      <c r="AC2" s="84"/>
      <c r="AD2" s="85"/>
    </row>
    <row r="3" spans="1:30">
      <c r="A3" s="90" t="s">
        <v>15</v>
      </c>
      <c r="C3" s="86"/>
      <c r="E3" s="90"/>
      <c r="F3" s="86"/>
      <c r="G3" s="86"/>
      <c r="Z3" s="83" t="s">
        <v>16</v>
      </c>
      <c r="AA3" s="84" t="s">
        <v>68</v>
      </c>
      <c r="AB3" s="84" t="s">
        <v>14</v>
      </c>
      <c r="AC3" s="84" t="s">
        <v>18</v>
      </c>
      <c r="AD3" s="85" t="s">
        <v>19</v>
      </c>
    </row>
    <row r="4" spans="1:30">
      <c r="B4" s="86"/>
      <c r="C4" s="86"/>
      <c r="D4" s="86"/>
      <c r="E4" s="86"/>
      <c r="F4" s="86"/>
      <c r="G4" s="86"/>
      <c r="Z4" s="83" t="s">
        <v>20</v>
      </c>
      <c r="AA4" s="84" t="s">
        <v>69</v>
      </c>
      <c r="AB4" s="84" t="s">
        <v>14</v>
      </c>
      <c r="AC4" s="84"/>
      <c r="AD4" s="85"/>
    </row>
    <row r="5" spans="1:30">
      <c r="A5" s="90" t="s">
        <v>467</v>
      </c>
      <c r="B5" s="86"/>
      <c r="C5" s="86"/>
      <c r="D5" s="86"/>
      <c r="E5" s="86"/>
      <c r="F5" s="86"/>
      <c r="G5" s="86"/>
      <c r="Z5" s="83" t="s">
        <v>22</v>
      </c>
      <c r="AA5" s="84" t="s">
        <v>68</v>
      </c>
      <c r="AB5" s="84" t="s">
        <v>14</v>
      </c>
      <c r="AC5" s="84" t="s">
        <v>18</v>
      </c>
      <c r="AD5" s="85" t="s">
        <v>19</v>
      </c>
    </row>
    <row r="6" spans="1:30">
      <c r="A6" s="90" t="s">
        <v>466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B8" s="91" t="str">
        <f>CONCATENATE(AA2," ",AB2," ",AC2," ",AD2)</f>
        <v xml:space="preserve">Rekapitulácia rozpočtu v EUR  </v>
      </c>
      <c r="G8" s="86"/>
    </row>
    <row r="9" spans="1:30">
      <c r="A9" s="92" t="s">
        <v>70</v>
      </c>
      <c r="B9" s="92" t="s">
        <v>31</v>
      </c>
      <c r="C9" s="92" t="s">
        <v>32</v>
      </c>
      <c r="D9" s="92" t="s">
        <v>33</v>
      </c>
      <c r="E9" s="93" t="s">
        <v>71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6" t="s">
        <v>129</v>
      </c>
      <c r="B12" s="87">
        <f>Prehlad!H31</f>
        <v>0</v>
      </c>
      <c r="C12" s="87">
        <f>Prehlad!I31</f>
        <v>0</v>
      </c>
      <c r="D12" s="87">
        <f>Prehlad!J31</f>
        <v>0</v>
      </c>
      <c r="E12" s="88">
        <f>Prehlad!L31</f>
        <v>25.540390000000002</v>
      </c>
      <c r="F12" s="89">
        <f>Prehlad!N31</f>
        <v>0</v>
      </c>
      <c r="G12" s="89">
        <f>Prehlad!W31</f>
        <v>332.25900000000007</v>
      </c>
    </row>
    <row r="13" spans="1:30">
      <c r="A13" s="86" t="s">
        <v>170</v>
      </c>
      <c r="B13" s="87">
        <f>Prehlad!H54</f>
        <v>0</v>
      </c>
      <c r="C13" s="87">
        <f>Prehlad!I54</f>
        <v>0</v>
      </c>
      <c r="D13" s="87">
        <f>Prehlad!J54</f>
        <v>0</v>
      </c>
      <c r="E13" s="88">
        <f>Prehlad!L54</f>
        <v>1.1300000000000001E-2</v>
      </c>
      <c r="F13" s="89">
        <f>Prehlad!N54</f>
        <v>16.143000000000001</v>
      </c>
      <c r="G13" s="89">
        <f>Prehlad!W54</f>
        <v>394.83699999999999</v>
      </c>
    </row>
    <row r="14" spans="1:30">
      <c r="A14" s="86" t="s">
        <v>217</v>
      </c>
      <c r="B14" s="87">
        <f>Prehlad!H56</f>
        <v>0</v>
      </c>
      <c r="C14" s="87">
        <f>Prehlad!I56</f>
        <v>0</v>
      </c>
      <c r="D14" s="87">
        <f>Prehlad!J56</f>
        <v>0</v>
      </c>
      <c r="E14" s="88">
        <f>Prehlad!L56</f>
        <v>25.551690000000001</v>
      </c>
      <c r="F14" s="89">
        <f>Prehlad!N56</f>
        <v>16.143000000000001</v>
      </c>
      <c r="G14" s="89">
        <f>Prehlad!W56</f>
        <v>727.096</v>
      </c>
    </row>
    <row r="16" spans="1:30">
      <c r="A16" s="86" t="s">
        <v>219</v>
      </c>
      <c r="B16" s="87">
        <f>Prehlad!H66</f>
        <v>0</v>
      </c>
      <c r="C16" s="87">
        <f>Prehlad!I66</f>
        <v>0</v>
      </c>
      <c r="D16" s="87">
        <f>Prehlad!J66</f>
        <v>0</v>
      </c>
      <c r="E16" s="88">
        <f>Prehlad!L66</f>
        <v>0.87548999999999999</v>
      </c>
      <c r="F16" s="89">
        <f>Prehlad!N66</f>
        <v>0</v>
      </c>
      <c r="G16" s="89">
        <f>Prehlad!W66</f>
        <v>24.914999999999999</v>
      </c>
    </row>
    <row r="17" spans="1:7">
      <c r="A17" s="86" t="s">
        <v>242</v>
      </c>
      <c r="B17" s="87">
        <f>Prehlad!H75</f>
        <v>0</v>
      </c>
      <c r="C17" s="87">
        <f>Prehlad!I75</f>
        <v>0</v>
      </c>
      <c r="D17" s="87">
        <f>Prehlad!J75</f>
        <v>0</v>
      </c>
      <c r="E17" s="88">
        <f>Prehlad!L75</f>
        <v>7.1459999999999999</v>
      </c>
      <c r="F17" s="89">
        <f>Prehlad!N75</f>
        <v>0</v>
      </c>
      <c r="G17" s="89">
        <f>Prehlad!W75</f>
        <v>85.2</v>
      </c>
    </row>
    <row r="18" spans="1:7">
      <c r="A18" s="86" t="s">
        <v>257</v>
      </c>
      <c r="B18" s="87">
        <f>Prehlad!H86</f>
        <v>0</v>
      </c>
      <c r="C18" s="87">
        <f>Prehlad!I86</f>
        <v>0</v>
      </c>
      <c r="D18" s="87">
        <f>Prehlad!J86</f>
        <v>0</v>
      </c>
      <c r="E18" s="88">
        <f>Prehlad!L86</f>
        <v>0.139822</v>
      </c>
      <c r="F18" s="89">
        <f>Prehlad!N86</f>
        <v>0</v>
      </c>
      <c r="G18" s="89">
        <f>Prehlad!W86</f>
        <v>58.513000000000005</v>
      </c>
    </row>
    <row r="19" spans="1:7">
      <c r="A19" s="86" t="s">
        <v>273</v>
      </c>
      <c r="B19" s="87">
        <f>Prehlad!H91</f>
        <v>0</v>
      </c>
      <c r="C19" s="87">
        <f>Prehlad!I91</f>
        <v>0</v>
      </c>
      <c r="D19" s="87">
        <f>Prehlad!J91</f>
        <v>0</v>
      </c>
      <c r="E19" s="88">
        <f>Prehlad!L91</f>
        <v>0.26819999999999999</v>
      </c>
      <c r="F19" s="89">
        <f>Prehlad!N91</f>
        <v>0</v>
      </c>
      <c r="G19" s="89">
        <f>Prehlad!W91</f>
        <v>110.26</v>
      </c>
    </row>
    <row r="20" spans="1:7">
      <c r="A20" s="86" t="s">
        <v>281</v>
      </c>
      <c r="B20" s="87">
        <f>Prehlad!H93</f>
        <v>0</v>
      </c>
      <c r="C20" s="87">
        <f>Prehlad!I93</f>
        <v>0</v>
      </c>
      <c r="D20" s="87">
        <f>Prehlad!J93</f>
        <v>0</v>
      </c>
      <c r="E20" s="88">
        <f>Prehlad!L93</f>
        <v>8.4295120000000008</v>
      </c>
      <c r="F20" s="89">
        <f>Prehlad!N93</f>
        <v>0</v>
      </c>
      <c r="G20" s="89">
        <f>Prehlad!W93</f>
        <v>278.88800000000003</v>
      </c>
    </row>
    <row r="22" spans="1:7">
      <c r="A22" s="86" t="s">
        <v>283</v>
      </c>
      <c r="B22" s="87">
        <f>Prehlad!H163</f>
        <v>0</v>
      </c>
      <c r="C22" s="87">
        <f>Prehlad!I163</f>
        <v>0</v>
      </c>
      <c r="D22" s="87">
        <f>Prehlad!J163</f>
        <v>0</v>
      </c>
      <c r="E22" s="88">
        <f>Prehlad!L163</f>
        <v>0</v>
      </c>
      <c r="F22" s="89">
        <f>Prehlad!N163</f>
        <v>0</v>
      </c>
      <c r="G22" s="89">
        <f>Prehlad!W163</f>
        <v>1174.75</v>
      </c>
    </row>
    <row r="23" spans="1:7">
      <c r="A23" s="86" t="s">
        <v>440</v>
      </c>
      <c r="B23" s="87">
        <f>Prehlad!H172</f>
        <v>0</v>
      </c>
      <c r="C23" s="87">
        <f>Prehlad!I172</f>
        <v>0</v>
      </c>
      <c r="D23" s="87">
        <f>Prehlad!J172</f>
        <v>0</v>
      </c>
      <c r="E23" s="88">
        <f>Prehlad!L172</f>
        <v>0</v>
      </c>
      <c r="F23" s="89">
        <f>Prehlad!N172</f>
        <v>0</v>
      </c>
      <c r="G23" s="89">
        <f>Prehlad!W172</f>
        <v>171.81800000000001</v>
      </c>
    </row>
    <row r="24" spans="1:7">
      <c r="A24" s="86" t="s">
        <v>462</v>
      </c>
      <c r="B24" s="87">
        <f>Prehlad!H174</f>
        <v>0</v>
      </c>
      <c r="C24" s="87">
        <f>Prehlad!I174</f>
        <v>0</v>
      </c>
      <c r="D24" s="87">
        <f>Prehlad!J174</f>
        <v>0</v>
      </c>
      <c r="E24" s="88">
        <f>Prehlad!L174</f>
        <v>0</v>
      </c>
      <c r="F24" s="89">
        <f>Prehlad!N174</f>
        <v>0</v>
      </c>
      <c r="G24" s="89">
        <f>Prehlad!W174</f>
        <v>1346.568</v>
      </c>
    </row>
    <row r="27" spans="1:7">
      <c r="A27" s="86" t="s">
        <v>463</v>
      </c>
      <c r="B27" s="87">
        <f>Prehlad!H176</f>
        <v>0</v>
      </c>
      <c r="C27" s="87">
        <f>Prehlad!I176</f>
        <v>0</v>
      </c>
      <c r="D27" s="87">
        <f>Prehlad!J176</f>
        <v>0</v>
      </c>
      <c r="E27" s="88">
        <f>Prehlad!L176</f>
        <v>33.981202000000003</v>
      </c>
      <c r="F27" s="89">
        <f>Prehlad!N176</f>
        <v>16.143000000000001</v>
      </c>
      <c r="G27" s="89">
        <f>Prehlad!W176</f>
        <v>2352.5520000000001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6"/>
  <sheetViews>
    <sheetView showGridLines="0" tabSelected="1" topLeftCell="A154" workbookViewId="0">
      <selection activeCell="AT13" sqref="AT13"/>
    </sheetView>
  </sheetViews>
  <sheetFormatPr defaultRowHeight="12.75"/>
  <cols>
    <col min="1" max="1" width="6.7109375" style="95" customWidth="1"/>
    <col min="2" max="2" width="3.7109375" style="96" customWidth="1"/>
    <col min="3" max="3" width="9.85546875" style="97" customWidth="1"/>
    <col min="4" max="4" width="40.5703125" style="98" customWidth="1"/>
    <col min="5" max="5" width="10.7109375" style="99" customWidth="1"/>
    <col min="6" max="6" width="5.28515625" style="100" customWidth="1"/>
    <col min="7" max="7" width="8.7109375" style="101" customWidth="1"/>
    <col min="8" max="9" width="9.7109375" style="101" hidden="1" customWidth="1"/>
    <col min="10" max="10" width="9.7109375" style="101" customWidth="1"/>
    <col min="11" max="11" width="7.42578125" style="102" hidden="1" customWidth="1"/>
    <col min="12" max="12" width="8.28515625" style="102" hidden="1" customWidth="1"/>
    <col min="13" max="13" width="0" style="99" hidden="1" customWidth="1"/>
    <col min="14" max="14" width="7" style="99" hidden="1" customWidth="1"/>
    <col min="15" max="15" width="3.5703125" style="100" hidden="1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44" width="9.140625" style="86" hidden="1" customWidth="1"/>
    <col min="45" max="16384" width="9.140625" style="86"/>
  </cols>
  <sheetData>
    <row r="1" spans="1:37" ht="24">
      <c r="A1" s="158" t="s">
        <v>470</v>
      </c>
      <c r="B1" s="86"/>
      <c r="C1" s="86"/>
      <c r="D1" s="86"/>
      <c r="E1" s="90"/>
      <c r="F1" s="86"/>
      <c r="G1" s="90" t="s">
        <v>469</v>
      </c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4</v>
      </c>
      <c r="AA1" s="156" t="s">
        <v>5</v>
      </c>
      <c r="AB1" s="83" t="s">
        <v>6</v>
      </c>
      <c r="AC1" s="83" t="s">
        <v>7</v>
      </c>
      <c r="AD1" s="83" t="s">
        <v>8</v>
      </c>
      <c r="AE1" s="125" t="s">
        <v>9</v>
      </c>
      <c r="AF1" s="126" t="s">
        <v>10</v>
      </c>
      <c r="AG1" s="86"/>
      <c r="AH1" s="86"/>
    </row>
    <row r="2" spans="1:37">
      <c r="A2" s="90" t="s">
        <v>11</v>
      </c>
      <c r="B2" s="86"/>
      <c r="C2" s="86"/>
      <c r="D2" s="86"/>
      <c r="E2" s="90"/>
      <c r="F2" s="86"/>
      <c r="G2" s="90" t="s">
        <v>465</v>
      </c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15</v>
      </c>
      <c r="B3" s="86"/>
      <c r="C3" s="86"/>
      <c r="D3" s="86"/>
      <c r="E3" s="90"/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16</v>
      </c>
      <c r="AA3" s="84" t="s">
        <v>17</v>
      </c>
      <c r="AB3" s="84" t="s">
        <v>14</v>
      </c>
      <c r="AC3" s="84" t="s">
        <v>18</v>
      </c>
      <c r="AD3" s="85" t="s">
        <v>19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20</v>
      </c>
      <c r="AA4" s="84" t="s">
        <v>21</v>
      </c>
      <c r="AB4" s="84" t="s">
        <v>14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467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22</v>
      </c>
      <c r="AA5" s="84" t="s">
        <v>17</v>
      </c>
      <c r="AB5" s="84" t="s">
        <v>14</v>
      </c>
      <c r="AC5" s="84" t="s">
        <v>18</v>
      </c>
      <c r="AD5" s="85" t="s">
        <v>19</v>
      </c>
      <c r="AE5" s="125">
        <v>4</v>
      </c>
      <c r="AF5" s="130">
        <v>123.4567</v>
      </c>
      <c r="AG5" s="86"/>
      <c r="AH5" s="86"/>
    </row>
    <row r="6" spans="1:37">
      <c r="A6" s="90" t="s">
        <v>466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23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/>
      <c r="B8" s="106"/>
      <c r="C8" s="107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09" t="s">
        <v>34</v>
      </c>
      <c r="L9" s="110"/>
      <c r="M9" s="111" t="s">
        <v>35</v>
      </c>
      <c r="N9" s="110"/>
      <c r="O9" s="92" t="s">
        <v>3</v>
      </c>
      <c r="P9" s="112" t="s">
        <v>36</v>
      </c>
      <c r="Q9" s="115" t="s">
        <v>28</v>
      </c>
      <c r="R9" s="115" t="s">
        <v>28</v>
      </c>
      <c r="S9" s="112" t="s">
        <v>28</v>
      </c>
      <c r="T9" s="116" t="s">
        <v>37</v>
      </c>
      <c r="U9" s="117" t="s">
        <v>38</v>
      </c>
      <c r="V9" s="118" t="s">
        <v>39</v>
      </c>
      <c r="W9" s="92" t="s">
        <v>40</v>
      </c>
      <c r="X9" s="92" t="s">
        <v>41</v>
      </c>
      <c r="Y9" s="92" t="s">
        <v>42</v>
      </c>
      <c r="Z9" s="131" t="s">
        <v>43</v>
      </c>
      <c r="AA9" s="131" t="s">
        <v>44</v>
      </c>
      <c r="AB9" s="92" t="s">
        <v>39</v>
      </c>
      <c r="AC9" s="92" t="s">
        <v>45</v>
      </c>
      <c r="AD9" s="92" t="s">
        <v>46</v>
      </c>
      <c r="AE9" s="132" t="s">
        <v>47</v>
      </c>
      <c r="AF9" s="132" t="s">
        <v>48</v>
      </c>
      <c r="AG9" s="132" t="s">
        <v>28</v>
      </c>
      <c r="AH9" s="132" t="s">
        <v>49</v>
      </c>
      <c r="AJ9" s="86" t="s">
        <v>124</v>
      </c>
      <c r="AK9" s="86" t="s">
        <v>126</v>
      </c>
    </row>
    <row r="10" spans="1:37">
      <c r="A10" s="94" t="s">
        <v>50</v>
      </c>
      <c r="B10" s="94" t="s">
        <v>51</v>
      </c>
      <c r="C10" s="108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13" t="s">
        <v>30</v>
      </c>
      <c r="N10" s="94" t="s">
        <v>33</v>
      </c>
      <c r="O10" s="94" t="s">
        <v>58</v>
      </c>
      <c r="P10" s="114"/>
      <c r="Q10" s="119" t="s">
        <v>59</v>
      </c>
      <c r="R10" s="119" t="s">
        <v>60</v>
      </c>
      <c r="S10" s="114" t="s">
        <v>61</v>
      </c>
      <c r="T10" s="120" t="s">
        <v>62</v>
      </c>
      <c r="U10" s="121" t="s">
        <v>63</v>
      </c>
      <c r="V10" s="122" t="s">
        <v>64</v>
      </c>
      <c r="W10" s="123"/>
      <c r="X10" s="124"/>
      <c r="Y10" s="124"/>
      <c r="Z10" s="133" t="s">
        <v>65</v>
      </c>
      <c r="AA10" s="133" t="s">
        <v>50</v>
      </c>
      <c r="AB10" s="94" t="s">
        <v>66</v>
      </c>
      <c r="AC10" s="124"/>
      <c r="AD10" s="124"/>
      <c r="AE10" s="134"/>
      <c r="AF10" s="134"/>
      <c r="AG10" s="134"/>
      <c r="AH10" s="134"/>
      <c r="AJ10" s="86" t="s">
        <v>125</v>
      </c>
      <c r="AK10" s="86" t="s">
        <v>127</v>
      </c>
    </row>
    <row r="12" spans="1:37">
      <c r="B12" s="144" t="s">
        <v>128</v>
      </c>
      <c r="G12" s="159"/>
    </row>
    <row r="13" spans="1:37">
      <c r="B13" s="97" t="s">
        <v>129</v>
      </c>
      <c r="G13" s="159"/>
    </row>
    <row r="14" spans="1:37" ht="15" customHeight="1">
      <c r="A14" s="95">
        <v>1</v>
      </c>
      <c r="B14" s="96" t="s">
        <v>130</v>
      </c>
      <c r="C14" s="97" t="s">
        <v>131</v>
      </c>
      <c r="D14" s="98" t="s">
        <v>132</v>
      </c>
      <c r="E14" s="99">
        <v>565</v>
      </c>
      <c r="F14" s="100" t="s">
        <v>133</v>
      </c>
      <c r="G14" s="159"/>
      <c r="H14" s="101">
        <f>ROUND(E14*G14,2)</f>
        <v>0</v>
      </c>
      <c r="J14" s="101">
        <f>ROUND(E14*G14,2)</f>
        <v>0</v>
      </c>
      <c r="K14" s="102">
        <v>1.0000000000000001E-5</v>
      </c>
      <c r="L14" s="102">
        <f>E14*K14</f>
        <v>5.6500000000000005E-3</v>
      </c>
      <c r="N14" s="99">
        <f>E14*M14</f>
        <v>0</v>
      </c>
      <c r="O14" s="100">
        <v>20</v>
      </c>
      <c r="P14" s="100">
        <v>1</v>
      </c>
      <c r="V14" s="103" t="s">
        <v>100</v>
      </c>
      <c r="W14" s="104">
        <v>44.07</v>
      </c>
      <c r="X14" s="97" t="s">
        <v>134</v>
      </c>
      <c r="Y14" s="97" t="s">
        <v>131</v>
      </c>
      <c r="Z14" s="100" t="s">
        <v>135</v>
      </c>
      <c r="AB14" s="100">
        <v>7</v>
      </c>
      <c r="AJ14" s="86" t="s">
        <v>136</v>
      </c>
      <c r="AK14" s="86" t="s">
        <v>137</v>
      </c>
    </row>
    <row r="15" spans="1:37">
      <c r="D15" s="145" t="s">
        <v>138</v>
      </c>
      <c r="E15" s="146"/>
      <c r="F15" s="147"/>
      <c r="G15" s="160"/>
      <c r="H15" s="148"/>
      <c r="I15" s="148"/>
      <c r="J15" s="148"/>
      <c r="K15" s="149"/>
      <c r="L15" s="149"/>
      <c r="M15" s="146"/>
      <c r="N15" s="146"/>
      <c r="O15" s="147"/>
      <c r="P15" s="147"/>
      <c r="Q15" s="146"/>
      <c r="R15" s="146"/>
      <c r="S15" s="146"/>
      <c r="T15" s="150"/>
      <c r="U15" s="150"/>
      <c r="V15" s="150" t="s">
        <v>0</v>
      </c>
      <c r="W15" s="151"/>
      <c r="X15" s="147"/>
    </row>
    <row r="16" spans="1:37">
      <c r="D16" s="145" t="s">
        <v>139</v>
      </c>
      <c r="E16" s="146"/>
      <c r="F16" s="147"/>
      <c r="G16" s="160"/>
      <c r="H16" s="148"/>
      <c r="I16" s="148"/>
      <c r="J16" s="148"/>
      <c r="K16" s="149"/>
      <c r="L16" s="149"/>
      <c r="M16" s="146"/>
      <c r="N16" s="146"/>
      <c r="O16" s="147"/>
      <c r="P16" s="147"/>
      <c r="Q16" s="146"/>
      <c r="R16" s="146"/>
      <c r="S16" s="146"/>
      <c r="T16" s="150"/>
      <c r="U16" s="150"/>
      <c r="V16" s="150" t="s">
        <v>0</v>
      </c>
      <c r="W16" s="151"/>
      <c r="X16" s="147"/>
    </row>
    <row r="17" spans="1:37">
      <c r="A17" s="95">
        <v>2</v>
      </c>
      <c r="B17" s="96" t="s">
        <v>140</v>
      </c>
      <c r="C17" s="97" t="s">
        <v>141</v>
      </c>
      <c r="D17" s="98" t="s">
        <v>142</v>
      </c>
      <c r="E17" s="99">
        <v>46.5</v>
      </c>
      <c r="F17" s="100" t="s">
        <v>133</v>
      </c>
      <c r="G17" s="159"/>
      <c r="H17" s="101">
        <f>ROUND(E17*G17,2)</f>
        <v>0</v>
      </c>
      <c r="J17" s="101">
        <f>ROUND(E17*G17,2)</f>
        <v>0</v>
      </c>
      <c r="K17" s="102">
        <v>0.10704</v>
      </c>
      <c r="L17" s="102">
        <f>E17*K17</f>
        <v>4.97736</v>
      </c>
      <c r="N17" s="99">
        <f>E17*M17</f>
        <v>0</v>
      </c>
      <c r="O17" s="100">
        <v>20</v>
      </c>
      <c r="P17" s="100">
        <v>2</v>
      </c>
      <c r="V17" s="103" t="s">
        <v>100</v>
      </c>
      <c r="W17" s="104">
        <v>27.434999999999999</v>
      </c>
      <c r="X17" s="97" t="s">
        <v>143</v>
      </c>
      <c r="Y17" s="97" t="s">
        <v>141</v>
      </c>
      <c r="Z17" s="100" t="s">
        <v>135</v>
      </c>
      <c r="AB17" s="100">
        <v>7</v>
      </c>
      <c r="AJ17" s="86" t="s">
        <v>136</v>
      </c>
      <c r="AK17" s="86" t="s">
        <v>137</v>
      </c>
    </row>
    <row r="18" spans="1:37">
      <c r="D18" s="145" t="s">
        <v>144</v>
      </c>
      <c r="E18" s="146"/>
      <c r="F18" s="147"/>
      <c r="G18" s="160"/>
      <c r="H18" s="148"/>
      <c r="I18" s="148"/>
      <c r="J18" s="148"/>
      <c r="K18" s="149"/>
      <c r="L18" s="149"/>
      <c r="M18" s="146"/>
      <c r="N18" s="146"/>
      <c r="O18" s="147"/>
      <c r="P18" s="147"/>
      <c r="Q18" s="146"/>
      <c r="R18" s="146"/>
      <c r="S18" s="146"/>
      <c r="T18" s="150"/>
      <c r="U18" s="150"/>
      <c r="V18" s="150" t="s">
        <v>0</v>
      </c>
      <c r="W18" s="151"/>
      <c r="X18" s="147"/>
    </row>
    <row r="19" spans="1:37" ht="15.75" customHeight="1">
      <c r="A19" s="95">
        <v>3</v>
      </c>
      <c r="B19" s="96" t="s">
        <v>140</v>
      </c>
      <c r="C19" s="97" t="s">
        <v>145</v>
      </c>
      <c r="D19" s="98" t="s">
        <v>146</v>
      </c>
      <c r="E19" s="99">
        <v>120</v>
      </c>
      <c r="F19" s="100" t="s">
        <v>133</v>
      </c>
      <c r="G19" s="159"/>
      <c r="H19" s="101">
        <f>ROUND(E19*G19,2)</f>
        <v>0</v>
      </c>
      <c r="J19" s="101">
        <f>ROUND(E19*G19,2)</f>
        <v>0</v>
      </c>
      <c r="K19" s="102">
        <v>2.8459999999999999E-2</v>
      </c>
      <c r="L19" s="102">
        <f>E19*K19</f>
        <v>3.4152</v>
      </c>
      <c r="N19" s="99">
        <f>E19*M19</f>
        <v>0</v>
      </c>
      <c r="O19" s="100">
        <v>20</v>
      </c>
      <c r="P19" s="100">
        <v>3</v>
      </c>
      <c r="V19" s="103" t="s">
        <v>100</v>
      </c>
      <c r="W19" s="104">
        <v>59.28</v>
      </c>
      <c r="X19" s="97" t="s">
        <v>147</v>
      </c>
      <c r="Y19" s="97" t="s">
        <v>145</v>
      </c>
      <c r="Z19" s="100" t="s">
        <v>135</v>
      </c>
      <c r="AB19" s="100">
        <v>7</v>
      </c>
      <c r="AJ19" s="86" t="s">
        <v>136</v>
      </c>
      <c r="AK19" s="86" t="s">
        <v>137</v>
      </c>
    </row>
    <row r="20" spans="1:37">
      <c r="D20" s="145" t="s">
        <v>148</v>
      </c>
      <c r="E20" s="146"/>
      <c r="F20" s="147"/>
      <c r="G20" s="160"/>
      <c r="H20" s="148"/>
      <c r="I20" s="148"/>
      <c r="J20" s="148"/>
      <c r="K20" s="149"/>
      <c r="L20" s="149"/>
      <c r="M20" s="146"/>
      <c r="N20" s="146"/>
      <c r="O20" s="147"/>
      <c r="P20" s="147"/>
      <c r="Q20" s="146"/>
      <c r="R20" s="146"/>
      <c r="S20" s="146"/>
      <c r="T20" s="150"/>
      <c r="U20" s="150"/>
      <c r="V20" s="150" t="s">
        <v>0</v>
      </c>
      <c r="W20" s="151"/>
      <c r="X20" s="147"/>
    </row>
    <row r="21" spans="1:37">
      <c r="A21" s="95">
        <v>4</v>
      </c>
      <c r="B21" s="96" t="s">
        <v>140</v>
      </c>
      <c r="C21" s="97" t="s">
        <v>149</v>
      </c>
      <c r="D21" s="98" t="s">
        <v>150</v>
      </c>
      <c r="E21" s="99">
        <v>93</v>
      </c>
      <c r="F21" s="100" t="s">
        <v>133</v>
      </c>
      <c r="G21" s="159"/>
      <c r="H21" s="101">
        <f>ROUND(E21*G21,2)</f>
        <v>0</v>
      </c>
      <c r="J21" s="101">
        <f>ROUND(E21*G21,2)</f>
        <v>0</v>
      </c>
      <c r="K21" s="102">
        <v>6.2170000000000003E-2</v>
      </c>
      <c r="L21" s="102">
        <f>E21*K21</f>
        <v>5.7818100000000001</v>
      </c>
      <c r="N21" s="99">
        <f>E21*M21</f>
        <v>0</v>
      </c>
      <c r="O21" s="100">
        <v>20</v>
      </c>
      <c r="P21" s="100">
        <v>4</v>
      </c>
      <c r="V21" s="103" t="s">
        <v>100</v>
      </c>
      <c r="W21" s="104">
        <v>150.19499999999999</v>
      </c>
      <c r="X21" s="97" t="s">
        <v>151</v>
      </c>
      <c r="Y21" s="97" t="s">
        <v>149</v>
      </c>
      <c r="Z21" s="100" t="s">
        <v>135</v>
      </c>
      <c r="AB21" s="100">
        <v>7</v>
      </c>
      <c r="AJ21" s="86" t="s">
        <v>136</v>
      </c>
      <c r="AK21" s="86" t="s">
        <v>137</v>
      </c>
    </row>
    <row r="22" spans="1:37">
      <c r="D22" s="145" t="s">
        <v>152</v>
      </c>
      <c r="E22" s="146"/>
      <c r="F22" s="147"/>
      <c r="G22" s="160"/>
      <c r="H22" s="148"/>
      <c r="I22" s="148"/>
      <c r="J22" s="148"/>
      <c r="K22" s="149"/>
      <c r="L22" s="149"/>
      <c r="M22" s="146"/>
      <c r="N22" s="146"/>
      <c r="O22" s="147"/>
      <c r="P22" s="147"/>
      <c r="Q22" s="146"/>
      <c r="R22" s="146"/>
      <c r="S22" s="146"/>
      <c r="T22" s="150"/>
      <c r="U22" s="150"/>
      <c r="V22" s="150" t="s">
        <v>0</v>
      </c>
      <c r="W22" s="151"/>
      <c r="X22" s="147"/>
    </row>
    <row r="23" spans="1:37">
      <c r="A23" s="95">
        <v>5</v>
      </c>
      <c r="B23" s="96" t="s">
        <v>130</v>
      </c>
      <c r="C23" s="97" t="s">
        <v>153</v>
      </c>
      <c r="D23" s="98" t="s">
        <v>154</v>
      </c>
      <c r="E23" s="99">
        <v>75</v>
      </c>
      <c r="F23" s="100" t="s">
        <v>133</v>
      </c>
      <c r="G23" s="159"/>
      <c r="H23" s="101">
        <f>ROUND(E23*G23,2)</f>
        <v>0</v>
      </c>
      <c r="J23" s="101">
        <f>ROUND(E23*G23,2)</f>
        <v>0</v>
      </c>
      <c r="K23" s="102">
        <v>4.086E-2</v>
      </c>
      <c r="L23" s="102">
        <f>E23*K23</f>
        <v>3.0645000000000002</v>
      </c>
      <c r="N23" s="99">
        <f>E23*M23</f>
        <v>0</v>
      </c>
      <c r="O23" s="100">
        <v>20</v>
      </c>
      <c r="P23" s="100">
        <v>5</v>
      </c>
      <c r="V23" s="103" t="s">
        <v>100</v>
      </c>
      <c r="W23" s="104">
        <v>34.35</v>
      </c>
      <c r="X23" s="97" t="s">
        <v>155</v>
      </c>
      <c r="Y23" s="97" t="s">
        <v>153</v>
      </c>
      <c r="Z23" s="100" t="s">
        <v>135</v>
      </c>
      <c r="AB23" s="100">
        <v>7</v>
      </c>
      <c r="AJ23" s="86" t="s">
        <v>136</v>
      </c>
      <c r="AK23" s="86" t="s">
        <v>137</v>
      </c>
    </row>
    <row r="24" spans="1:37">
      <c r="D24" s="145" t="s">
        <v>156</v>
      </c>
      <c r="E24" s="146"/>
      <c r="F24" s="147"/>
      <c r="G24" s="160"/>
      <c r="H24" s="148"/>
      <c r="I24" s="148"/>
      <c r="J24" s="148"/>
      <c r="K24" s="149"/>
      <c r="L24" s="149"/>
      <c r="M24" s="146"/>
      <c r="N24" s="146"/>
      <c r="O24" s="147"/>
      <c r="P24" s="147"/>
      <c r="Q24" s="146"/>
      <c r="R24" s="146"/>
      <c r="S24" s="146"/>
      <c r="T24" s="150"/>
      <c r="U24" s="150"/>
      <c r="V24" s="150" t="s">
        <v>0</v>
      </c>
      <c r="W24" s="151"/>
      <c r="X24" s="147"/>
    </row>
    <row r="25" spans="1:37">
      <c r="D25" s="145" t="s">
        <v>157</v>
      </c>
      <c r="E25" s="146"/>
      <c r="F25" s="147"/>
      <c r="G25" s="160"/>
      <c r="H25" s="148"/>
      <c r="I25" s="148"/>
      <c r="J25" s="148"/>
      <c r="K25" s="149"/>
      <c r="L25" s="149"/>
      <c r="M25" s="146"/>
      <c r="N25" s="146"/>
      <c r="O25" s="147"/>
      <c r="P25" s="147"/>
      <c r="Q25" s="146"/>
      <c r="R25" s="146"/>
      <c r="S25" s="146"/>
      <c r="T25" s="150"/>
      <c r="U25" s="150"/>
      <c r="V25" s="150" t="s">
        <v>0</v>
      </c>
      <c r="W25" s="151"/>
      <c r="X25" s="147"/>
    </row>
    <row r="26" spans="1:37" ht="15" customHeight="1">
      <c r="A26" s="95">
        <v>6</v>
      </c>
      <c r="B26" s="96" t="s">
        <v>130</v>
      </c>
      <c r="C26" s="97" t="s">
        <v>158</v>
      </c>
      <c r="D26" s="98" t="s">
        <v>159</v>
      </c>
      <c r="E26" s="99">
        <v>33</v>
      </c>
      <c r="F26" s="100" t="s">
        <v>133</v>
      </c>
      <c r="G26" s="159"/>
      <c r="H26" s="101">
        <f>ROUND(E26*G26,2)</f>
        <v>0</v>
      </c>
      <c r="J26" s="101">
        <f>ROUND(E26*G26,2)</f>
        <v>0</v>
      </c>
      <c r="K26" s="102">
        <v>0.12309</v>
      </c>
      <c r="L26" s="102">
        <f>E26*K26</f>
        <v>4.0619700000000005</v>
      </c>
      <c r="N26" s="99">
        <f>E26*M26</f>
        <v>0</v>
      </c>
      <c r="O26" s="100">
        <v>20</v>
      </c>
      <c r="P26" s="100">
        <v>6</v>
      </c>
      <c r="V26" s="103" t="s">
        <v>100</v>
      </c>
      <c r="W26" s="104">
        <v>14.619</v>
      </c>
      <c r="X26" s="97" t="s">
        <v>160</v>
      </c>
      <c r="Y26" s="97" t="s">
        <v>158</v>
      </c>
      <c r="Z26" s="100" t="s">
        <v>161</v>
      </c>
      <c r="AB26" s="100">
        <v>7</v>
      </c>
      <c r="AJ26" s="86" t="s">
        <v>136</v>
      </c>
      <c r="AK26" s="86" t="s">
        <v>137</v>
      </c>
    </row>
    <row r="27" spans="1:37">
      <c r="D27" s="145" t="s">
        <v>162</v>
      </c>
      <c r="E27" s="146"/>
      <c r="F27" s="147"/>
      <c r="G27" s="160"/>
      <c r="H27" s="148"/>
      <c r="I27" s="148"/>
      <c r="J27" s="148"/>
      <c r="K27" s="149"/>
      <c r="L27" s="149"/>
      <c r="M27" s="146"/>
      <c r="N27" s="146"/>
      <c r="O27" s="147"/>
      <c r="P27" s="147"/>
      <c r="Q27" s="146"/>
      <c r="R27" s="146"/>
      <c r="S27" s="146"/>
      <c r="T27" s="150"/>
      <c r="U27" s="150"/>
      <c r="V27" s="150" t="s">
        <v>0</v>
      </c>
      <c r="W27" s="151"/>
      <c r="X27" s="147"/>
    </row>
    <row r="28" spans="1:37">
      <c r="D28" s="145" t="s">
        <v>163</v>
      </c>
      <c r="E28" s="146"/>
      <c r="F28" s="147"/>
      <c r="G28" s="160"/>
      <c r="H28" s="148"/>
      <c r="I28" s="148"/>
      <c r="J28" s="148"/>
      <c r="K28" s="149"/>
      <c r="L28" s="149"/>
      <c r="M28" s="146"/>
      <c r="N28" s="146"/>
      <c r="O28" s="147"/>
      <c r="P28" s="147"/>
      <c r="Q28" s="146"/>
      <c r="R28" s="146"/>
      <c r="S28" s="146"/>
      <c r="T28" s="150"/>
      <c r="U28" s="150"/>
      <c r="V28" s="150" t="s">
        <v>0</v>
      </c>
      <c r="W28" s="151"/>
      <c r="X28" s="147"/>
    </row>
    <row r="29" spans="1:37">
      <c r="A29" s="95">
        <v>7</v>
      </c>
      <c r="B29" s="96" t="s">
        <v>164</v>
      </c>
      <c r="C29" s="97" t="s">
        <v>165</v>
      </c>
      <c r="D29" s="98" t="s">
        <v>166</v>
      </c>
      <c r="E29" s="99">
        <v>165</v>
      </c>
      <c r="F29" s="100" t="s">
        <v>133</v>
      </c>
      <c r="G29" s="159"/>
      <c r="H29" s="101">
        <f>ROUND(E29*G29,2)</f>
        <v>0</v>
      </c>
      <c r="J29" s="101">
        <f>ROUND(E29*G29,2)</f>
        <v>0</v>
      </c>
      <c r="K29" s="102">
        <v>2.5659999999999999E-2</v>
      </c>
      <c r="L29" s="102">
        <f>E29*K29</f>
        <v>4.2339000000000002</v>
      </c>
      <c r="N29" s="99">
        <f>E29*M29</f>
        <v>0</v>
      </c>
      <c r="O29" s="100">
        <v>20</v>
      </c>
      <c r="P29" s="100">
        <v>7</v>
      </c>
      <c r="V29" s="103" t="s">
        <v>100</v>
      </c>
      <c r="W29" s="104">
        <v>2.31</v>
      </c>
      <c r="X29" s="97" t="s">
        <v>167</v>
      </c>
      <c r="Y29" s="97" t="s">
        <v>165</v>
      </c>
      <c r="Z29" s="100" t="s">
        <v>161</v>
      </c>
      <c r="AB29" s="100">
        <v>7</v>
      </c>
      <c r="AJ29" s="86" t="s">
        <v>136</v>
      </c>
      <c r="AK29" s="86" t="s">
        <v>137</v>
      </c>
    </row>
    <row r="30" spans="1:37">
      <c r="D30" s="145" t="s">
        <v>168</v>
      </c>
      <c r="E30" s="146"/>
      <c r="F30" s="147"/>
      <c r="G30" s="160"/>
      <c r="H30" s="148"/>
      <c r="I30" s="148"/>
      <c r="J30" s="148"/>
      <c r="K30" s="149"/>
      <c r="L30" s="149"/>
      <c r="M30" s="146"/>
      <c r="N30" s="146"/>
      <c r="O30" s="147"/>
      <c r="P30" s="147"/>
      <c r="Q30" s="146"/>
      <c r="R30" s="146"/>
      <c r="S30" s="146"/>
      <c r="T30" s="150"/>
      <c r="U30" s="150"/>
      <c r="V30" s="150" t="s">
        <v>0</v>
      </c>
      <c r="W30" s="151"/>
      <c r="X30" s="147"/>
    </row>
    <row r="31" spans="1:37">
      <c r="D31" s="152" t="s">
        <v>169</v>
      </c>
      <c r="E31" s="153">
        <f>J31</f>
        <v>0</v>
      </c>
      <c r="G31" s="159"/>
      <c r="H31" s="153">
        <f>SUM(H12:H30)</f>
        <v>0</v>
      </c>
      <c r="I31" s="153">
        <f>SUM(I12:I30)</f>
        <v>0</v>
      </c>
      <c r="J31" s="153">
        <f>SUM(J12:J30)</f>
        <v>0</v>
      </c>
      <c r="L31" s="154">
        <f>SUM(L12:L30)</f>
        <v>25.540390000000002</v>
      </c>
      <c r="N31" s="155">
        <f>SUM(N12:N30)</f>
        <v>0</v>
      </c>
      <c r="W31" s="104">
        <f>SUM(W12:W30)</f>
        <v>332.25900000000007</v>
      </c>
    </row>
    <row r="32" spans="1:37">
      <c r="G32" s="159"/>
    </row>
    <row r="33" spans="1:37">
      <c r="B33" s="97" t="s">
        <v>170</v>
      </c>
      <c r="G33" s="159"/>
    </row>
    <row r="34" spans="1:37" ht="25.5">
      <c r="A34" s="95">
        <v>8</v>
      </c>
      <c r="B34" s="96" t="s">
        <v>130</v>
      </c>
      <c r="C34" s="97" t="s">
        <v>171</v>
      </c>
      <c r="D34" s="98" t="s">
        <v>172</v>
      </c>
      <c r="E34" s="99">
        <v>565</v>
      </c>
      <c r="F34" s="100" t="s">
        <v>133</v>
      </c>
      <c r="G34" s="159"/>
      <c r="H34" s="101">
        <f>ROUND(E34*G34,2)</f>
        <v>0</v>
      </c>
      <c r="J34" s="101">
        <f>ROUND(E34*G34,2)</f>
        <v>0</v>
      </c>
      <c r="K34" s="102">
        <v>2.0000000000000002E-5</v>
      </c>
      <c r="L34" s="102">
        <f>E34*K34</f>
        <v>1.1300000000000001E-2</v>
      </c>
      <c r="N34" s="99">
        <f>E34*M34</f>
        <v>0</v>
      </c>
      <c r="O34" s="100">
        <v>20</v>
      </c>
      <c r="P34" s="100">
        <v>8</v>
      </c>
      <c r="V34" s="103" t="s">
        <v>100</v>
      </c>
      <c r="W34" s="104">
        <v>159.89500000000001</v>
      </c>
      <c r="X34" s="97" t="s">
        <v>173</v>
      </c>
      <c r="Y34" s="97" t="s">
        <v>171</v>
      </c>
      <c r="Z34" s="100" t="s">
        <v>174</v>
      </c>
      <c r="AB34" s="100">
        <v>7</v>
      </c>
      <c r="AJ34" s="86" t="s">
        <v>136</v>
      </c>
      <c r="AK34" s="86" t="s">
        <v>137</v>
      </c>
    </row>
    <row r="35" spans="1:37">
      <c r="D35" s="145" t="s">
        <v>138</v>
      </c>
      <c r="E35" s="146"/>
      <c r="F35" s="147"/>
      <c r="G35" s="160"/>
      <c r="H35" s="148"/>
      <c r="I35" s="148"/>
      <c r="J35" s="148"/>
      <c r="K35" s="149"/>
      <c r="L35" s="149"/>
      <c r="M35" s="146"/>
      <c r="N35" s="146"/>
      <c r="O35" s="147"/>
      <c r="P35" s="147"/>
      <c r="Q35" s="146"/>
      <c r="R35" s="146"/>
      <c r="S35" s="146"/>
      <c r="T35" s="150"/>
      <c r="U35" s="150"/>
      <c r="V35" s="150" t="s">
        <v>0</v>
      </c>
      <c r="W35" s="151"/>
      <c r="X35" s="147"/>
    </row>
    <row r="36" spans="1:37">
      <c r="D36" s="145" t="s">
        <v>139</v>
      </c>
      <c r="E36" s="146"/>
      <c r="F36" s="147"/>
      <c r="G36" s="160"/>
      <c r="H36" s="148"/>
      <c r="I36" s="148"/>
      <c r="J36" s="148"/>
      <c r="K36" s="149"/>
      <c r="L36" s="149"/>
      <c r="M36" s="146"/>
      <c r="N36" s="146"/>
      <c r="O36" s="147"/>
      <c r="P36" s="147"/>
      <c r="Q36" s="146"/>
      <c r="R36" s="146"/>
      <c r="S36" s="146"/>
      <c r="T36" s="150"/>
      <c r="U36" s="150"/>
      <c r="V36" s="150" t="s">
        <v>0</v>
      </c>
      <c r="W36" s="151"/>
      <c r="X36" s="147"/>
    </row>
    <row r="37" spans="1:37">
      <c r="A37" s="95">
        <v>9</v>
      </c>
      <c r="B37" s="96" t="s">
        <v>175</v>
      </c>
      <c r="C37" s="97" t="s">
        <v>176</v>
      </c>
      <c r="D37" s="98" t="s">
        <v>177</v>
      </c>
      <c r="E37" s="99">
        <v>2.64</v>
      </c>
      <c r="F37" s="100" t="s">
        <v>178</v>
      </c>
      <c r="G37" s="159"/>
      <c r="H37" s="101">
        <f>ROUND(E37*G37,2)</f>
        <v>0</v>
      </c>
      <c r="J37" s="101">
        <f>ROUND(E37*G37,2)</f>
        <v>0</v>
      </c>
      <c r="L37" s="102">
        <f>E37*K37</f>
        <v>0</v>
      </c>
      <c r="M37" s="99">
        <v>2.2000000000000002</v>
      </c>
      <c r="N37" s="99">
        <f>E37*M37</f>
        <v>5.8080000000000007</v>
      </c>
      <c r="O37" s="100">
        <v>20</v>
      </c>
      <c r="P37" s="100">
        <v>9</v>
      </c>
      <c r="V37" s="103" t="s">
        <v>100</v>
      </c>
      <c r="W37" s="104">
        <v>23.712</v>
      </c>
      <c r="X37" s="97" t="s">
        <v>179</v>
      </c>
      <c r="Y37" s="97" t="s">
        <v>176</v>
      </c>
      <c r="Z37" s="100" t="s">
        <v>180</v>
      </c>
      <c r="AB37" s="100">
        <v>7</v>
      </c>
      <c r="AJ37" s="86" t="s">
        <v>136</v>
      </c>
      <c r="AK37" s="86" t="s">
        <v>137</v>
      </c>
    </row>
    <row r="38" spans="1:37">
      <c r="D38" s="145" t="s">
        <v>181</v>
      </c>
      <c r="E38" s="146"/>
      <c r="F38" s="147"/>
      <c r="G38" s="160"/>
      <c r="H38" s="148"/>
      <c r="I38" s="148"/>
      <c r="J38" s="148"/>
      <c r="K38" s="149"/>
      <c r="L38" s="149"/>
      <c r="M38" s="146"/>
      <c r="N38" s="146"/>
      <c r="O38" s="147"/>
      <c r="P38" s="147"/>
      <c r="Q38" s="146"/>
      <c r="R38" s="146"/>
      <c r="S38" s="146"/>
      <c r="T38" s="150"/>
      <c r="U38" s="150"/>
      <c r="V38" s="150" t="s">
        <v>0</v>
      </c>
      <c r="W38" s="151"/>
      <c r="X38" s="147"/>
    </row>
    <row r="39" spans="1:37" ht="14.25" customHeight="1">
      <c r="A39" s="95">
        <v>10</v>
      </c>
      <c r="B39" s="96" t="s">
        <v>175</v>
      </c>
      <c r="C39" s="97" t="s">
        <v>182</v>
      </c>
      <c r="D39" s="98" t="s">
        <v>183</v>
      </c>
      <c r="E39" s="99">
        <v>33</v>
      </c>
      <c r="F39" s="100" t="s">
        <v>133</v>
      </c>
      <c r="G39" s="159"/>
      <c r="H39" s="101">
        <f>ROUND(E39*G39,2)</f>
        <v>0</v>
      </c>
      <c r="J39" s="101">
        <f>ROUND(E39*G39,2)</f>
        <v>0</v>
      </c>
      <c r="L39" s="102">
        <f>E39*K39</f>
        <v>0</v>
      </c>
      <c r="M39" s="99">
        <v>0.02</v>
      </c>
      <c r="N39" s="99">
        <f>E39*M39</f>
        <v>0.66</v>
      </c>
      <c r="O39" s="100">
        <v>20</v>
      </c>
      <c r="P39" s="100">
        <v>10</v>
      </c>
      <c r="V39" s="103" t="s">
        <v>100</v>
      </c>
      <c r="W39" s="104">
        <v>6.6989999999999998</v>
      </c>
      <c r="X39" s="97" t="s">
        <v>184</v>
      </c>
      <c r="Y39" s="97" t="s">
        <v>182</v>
      </c>
      <c r="Z39" s="100" t="s">
        <v>180</v>
      </c>
      <c r="AB39" s="100">
        <v>7</v>
      </c>
      <c r="AJ39" s="86" t="s">
        <v>136</v>
      </c>
      <c r="AK39" s="86" t="s">
        <v>137</v>
      </c>
    </row>
    <row r="40" spans="1:37">
      <c r="D40" s="145" t="s">
        <v>163</v>
      </c>
      <c r="E40" s="146"/>
      <c r="F40" s="147"/>
      <c r="G40" s="160"/>
      <c r="H40" s="148"/>
      <c r="I40" s="148"/>
      <c r="J40" s="148"/>
      <c r="K40" s="149"/>
      <c r="L40" s="149"/>
      <c r="M40" s="146"/>
      <c r="N40" s="146"/>
      <c r="O40" s="147"/>
      <c r="P40" s="147"/>
      <c r="Q40" s="146"/>
      <c r="R40" s="146"/>
      <c r="S40" s="146"/>
      <c r="T40" s="150"/>
      <c r="U40" s="150"/>
      <c r="V40" s="150" t="s">
        <v>0</v>
      </c>
      <c r="W40" s="151"/>
      <c r="X40" s="147"/>
    </row>
    <row r="41" spans="1:37">
      <c r="A41" s="95">
        <v>11</v>
      </c>
      <c r="B41" s="96" t="s">
        <v>175</v>
      </c>
      <c r="C41" s="97" t="s">
        <v>185</v>
      </c>
      <c r="D41" s="98" t="s">
        <v>186</v>
      </c>
      <c r="E41" s="99">
        <v>75</v>
      </c>
      <c r="F41" s="100" t="s">
        <v>133</v>
      </c>
      <c r="G41" s="159"/>
      <c r="H41" s="101">
        <f>ROUND(E41*G41,2)</f>
        <v>0</v>
      </c>
      <c r="J41" s="101">
        <f>ROUND(E41*G41,2)</f>
        <v>0</v>
      </c>
      <c r="L41" s="102">
        <f>E41*K41</f>
        <v>0</v>
      </c>
      <c r="M41" s="99">
        <v>6.0999999999999999E-2</v>
      </c>
      <c r="N41" s="99">
        <f>E41*M41</f>
        <v>4.5750000000000002</v>
      </c>
      <c r="O41" s="100">
        <v>20</v>
      </c>
      <c r="P41" s="100">
        <v>11</v>
      </c>
      <c r="V41" s="103" t="s">
        <v>100</v>
      </c>
      <c r="W41" s="104">
        <v>60.075000000000003</v>
      </c>
      <c r="X41" s="97" t="s">
        <v>187</v>
      </c>
      <c r="Y41" s="97" t="s">
        <v>185</v>
      </c>
      <c r="Z41" s="100" t="s">
        <v>180</v>
      </c>
      <c r="AB41" s="100">
        <v>7</v>
      </c>
      <c r="AJ41" s="86" t="s">
        <v>136</v>
      </c>
      <c r="AK41" s="86" t="s">
        <v>137</v>
      </c>
    </row>
    <row r="42" spans="1:37">
      <c r="D42" s="145" t="s">
        <v>188</v>
      </c>
      <c r="E42" s="146"/>
      <c r="F42" s="147"/>
      <c r="G42" s="160"/>
      <c r="H42" s="148"/>
      <c r="I42" s="148"/>
      <c r="J42" s="148"/>
      <c r="K42" s="149"/>
      <c r="L42" s="149"/>
      <c r="M42" s="146"/>
      <c r="N42" s="146"/>
      <c r="O42" s="147"/>
      <c r="P42" s="147"/>
      <c r="Q42" s="146"/>
      <c r="R42" s="146"/>
      <c r="S42" s="146"/>
      <c r="T42" s="150"/>
      <c r="U42" s="150"/>
      <c r="V42" s="150" t="s">
        <v>0</v>
      </c>
      <c r="W42" s="151"/>
      <c r="X42" s="147"/>
    </row>
    <row r="43" spans="1:37">
      <c r="D43" s="145" t="s">
        <v>189</v>
      </c>
      <c r="E43" s="146"/>
      <c r="F43" s="147"/>
      <c r="G43" s="160"/>
      <c r="H43" s="148"/>
      <c r="I43" s="148"/>
      <c r="J43" s="148"/>
      <c r="K43" s="149"/>
      <c r="L43" s="149"/>
      <c r="M43" s="146"/>
      <c r="N43" s="146"/>
      <c r="O43" s="147"/>
      <c r="P43" s="147"/>
      <c r="Q43" s="146"/>
      <c r="R43" s="146"/>
      <c r="S43" s="146"/>
      <c r="T43" s="150"/>
      <c r="U43" s="150"/>
      <c r="V43" s="150" t="s">
        <v>0</v>
      </c>
      <c r="W43" s="151"/>
      <c r="X43" s="147"/>
    </row>
    <row r="44" spans="1:37" ht="15" customHeight="1">
      <c r="A44" s="95">
        <v>12</v>
      </c>
      <c r="B44" s="96" t="s">
        <v>175</v>
      </c>
      <c r="C44" s="97" t="s">
        <v>190</v>
      </c>
      <c r="D44" s="98" t="s">
        <v>191</v>
      </c>
      <c r="E44" s="99">
        <v>75</v>
      </c>
      <c r="F44" s="100" t="s">
        <v>133</v>
      </c>
      <c r="G44" s="159"/>
      <c r="H44" s="101">
        <f>ROUND(E44*G44,2)</f>
        <v>0</v>
      </c>
      <c r="J44" s="101">
        <f>ROUND(E44*G44,2)</f>
        <v>0</v>
      </c>
      <c r="L44" s="102">
        <f>E44*K44</f>
        <v>0</v>
      </c>
      <c r="M44" s="99">
        <v>6.8000000000000005E-2</v>
      </c>
      <c r="N44" s="99">
        <f>E44*M44</f>
        <v>5.1000000000000005</v>
      </c>
      <c r="O44" s="100">
        <v>20</v>
      </c>
      <c r="P44" s="100">
        <v>12</v>
      </c>
      <c r="V44" s="103" t="s">
        <v>100</v>
      </c>
      <c r="W44" s="104">
        <v>29.25</v>
      </c>
      <c r="X44" s="97" t="s">
        <v>192</v>
      </c>
      <c r="Y44" s="97" t="s">
        <v>190</v>
      </c>
      <c r="Z44" s="100" t="s">
        <v>180</v>
      </c>
      <c r="AB44" s="100">
        <v>7</v>
      </c>
      <c r="AJ44" s="86" t="s">
        <v>136</v>
      </c>
      <c r="AK44" s="86" t="s">
        <v>137</v>
      </c>
    </row>
    <row r="45" spans="1:37">
      <c r="D45" s="145" t="s">
        <v>157</v>
      </c>
      <c r="E45" s="146"/>
      <c r="F45" s="147"/>
      <c r="G45" s="160"/>
      <c r="H45" s="148"/>
      <c r="I45" s="148"/>
      <c r="J45" s="148"/>
      <c r="K45" s="149"/>
      <c r="L45" s="149"/>
      <c r="M45" s="146"/>
      <c r="N45" s="146"/>
      <c r="O45" s="147"/>
      <c r="P45" s="147"/>
      <c r="Q45" s="146"/>
      <c r="R45" s="146"/>
      <c r="S45" s="146"/>
      <c r="T45" s="150"/>
      <c r="U45" s="150"/>
      <c r="V45" s="150" t="s">
        <v>0</v>
      </c>
      <c r="W45" s="151"/>
      <c r="X45" s="147"/>
    </row>
    <row r="46" spans="1:37">
      <c r="A46" s="95">
        <v>13</v>
      </c>
      <c r="B46" s="96" t="s">
        <v>175</v>
      </c>
      <c r="C46" s="97" t="s">
        <v>193</v>
      </c>
      <c r="D46" s="98" t="s">
        <v>194</v>
      </c>
      <c r="E46" s="99">
        <v>16.143000000000001</v>
      </c>
      <c r="F46" s="100" t="s">
        <v>195</v>
      </c>
      <c r="G46" s="159"/>
      <c r="H46" s="101">
        <f>ROUND(E46*G46,2)</f>
        <v>0</v>
      </c>
      <c r="J46" s="101">
        <f>ROUND(E46*G46,2)</f>
        <v>0</v>
      </c>
      <c r="L46" s="102">
        <f>E46*K46</f>
        <v>0</v>
      </c>
      <c r="N46" s="99">
        <f>E46*M46</f>
        <v>0</v>
      </c>
      <c r="O46" s="100">
        <v>20</v>
      </c>
      <c r="P46" s="100">
        <v>13</v>
      </c>
      <c r="V46" s="103" t="s">
        <v>100</v>
      </c>
      <c r="W46" s="104">
        <v>20.792000000000002</v>
      </c>
      <c r="X46" s="97" t="s">
        <v>196</v>
      </c>
      <c r="Y46" s="97" t="s">
        <v>193</v>
      </c>
      <c r="Z46" s="100" t="s">
        <v>180</v>
      </c>
      <c r="AB46" s="100">
        <v>7</v>
      </c>
      <c r="AJ46" s="86" t="s">
        <v>136</v>
      </c>
      <c r="AK46" s="86" t="s">
        <v>137</v>
      </c>
    </row>
    <row r="47" spans="1:37">
      <c r="A47" s="95">
        <v>14</v>
      </c>
      <c r="B47" s="96" t="s">
        <v>175</v>
      </c>
      <c r="C47" s="97" t="s">
        <v>197</v>
      </c>
      <c r="D47" s="98" t="s">
        <v>198</v>
      </c>
      <c r="E47" s="99">
        <v>16.143000000000001</v>
      </c>
      <c r="F47" s="100" t="s">
        <v>195</v>
      </c>
      <c r="G47" s="159"/>
      <c r="H47" s="101">
        <f>ROUND(E47*G47,2)</f>
        <v>0</v>
      </c>
      <c r="J47" s="101">
        <f>ROUND(E47*G47,2)</f>
        <v>0</v>
      </c>
      <c r="L47" s="102">
        <f>E47*K47</f>
        <v>0</v>
      </c>
      <c r="N47" s="99">
        <f>E47*M47</f>
        <v>0</v>
      </c>
      <c r="O47" s="100">
        <v>20</v>
      </c>
      <c r="P47" s="100">
        <v>14</v>
      </c>
      <c r="V47" s="103" t="s">
        <v>100</v>
      </c>
      <c r="W47" s="104">
        <v>8.7330000000000005</v>
      </c>
      <c r="X47" s="97" t="s">
        <v>199</v>
      </c>
      <c r="Y47" s="97" t="s">
        <v>197</v>
      </c>
      <c r="Z47" s="100" t="s">
        <v>180</v>
      </c>
      <c r="AB47" s="100">
        <v>7</v>
      </c>
      <c r="AJ47" s="86" t="s">
        <v>136</v>
      </c>
      <c r="AK47" s="86" t="s">
        <v>137</v>
      </c>
    </row>
    <row r="48" spans="1:37" ht="15.75" customHeight="1">
      <c r="A48" s="95">
        <v>15</v>
      </c>
      <c r="B48" s="96" t="s">
        <v>175</v>
      </c>
      <c r="C48" s="97" t="s">
        <v>200</v>
      </c>
      <c r="D48" s="98" t="s">
        <v>201</v>
      </c>
      <c r="E48" s="99">
        <v>161.43</v>
      </c>
      <c r="F48" s="100" t="s">
        <v>195</v>
      </c>
      <c r="G48" s="159"/>
      <c r="H48" s="101">
        <f>ROUND(E48*G48,2)</f>
        <v>0</v>
      </c>
      <c r="J48" s="101">
        <f>ROUND(E48*G48,2)</f>
        <v>0</v>
      </c>
      <c r="L48" s="102">
        <f>E48*K48</f>
        <v>0</v>
      </c>
      <c r="N48" s="99">
        <f>E48*M48</f>
        <v>0</v>
      </c>
      <c r="O48" s="100">
        <v>20</v>
      </c>
      <c r="P48" s="100">
        <v>15</v>
      </c>
      <c r="V48" s="103" t="s">
        <v>100</v>
      </c>
      <c r="X48" s="97" t="s">
        <v>202</v>
      </c>
      <c r="Y48" s="97" t="s">
        <v>200</v>
      </c>
      <c r="Z48" s="100" t="s">
        <v>180</v>
      </c>
      <c r="AB48" s="100">
        <v>7</v>
      </c>
      <c r="AJ48" s="86" t="s">
        <v>136</v>
      </c>
      <c r="AK48" s="86" t="s">
        <v>137</v>
      </c>
    </row>
    <row r="49" spans="1:37" ht="13.5" customHeight="1">
      <c r="A49" s="95">
        <v>16</v>
      </c>
      <c r="B49" s="96" t="s">
        <v>175</v>
      </c>
      <c r="C49" s="97" t="s">
        <v>203</v>
      </c>
      <c r="D49" s="98" t="s">
        <v>204</v>
      </c>
      <c r="E49" s="99">
        <v>16.143000000000001</v>
      </c>
      <c r="F49" s="100" t="s">
        <v>195</v>
      </c>
      <c r="G49" s="159"/>
      <c r="H49" s="101">
        <f>ROUND(E49*G49,2)</f>
        <v>0</v>
      </c>
      <c r="J49" s="101">
        <f>ROUND(E49*G49,2)</f>
        <v>0</v>
      </c>
      <c r="L49" s="102">
        <f>E49*K49</f>
        <v>0</v>
      </c>
      <c r="N49" s="99">
        <f>E49*M49</f>
        <v>0</v>
      </c>
      <c r="O49" s="100">
        <v>20</v>
      </c>
      <c r="P49" s="100">
        <v>16</v>
      </c>
      <c r="V49" s="103" t="s">
        <v>100</v>
      </c>
      <c r="W49" s="104">
        <v>18.193000000000001</v>
      </c>
      <c r="X49" s="97" t="s">
        <v>205</v>
      </c>
      <c r="Y49" s="97" t="s">
        <v>203</v>
      </c>
      <c r="Z49" s="100" t="s">
        <v>180</v>
      </c>
      <c r="AB49" s="100">
        <v>7</v>
      </c>
      <c r="AJ49" s="86" t="s">
        <v>136</v>
      </c>
      <c r="AK49" s="86" t="s">
        <v>137</v>
      </c>
    </row>
    <row r="50" spans="1:37" ht="15.75" customHeight="1">
      <c r="A50" s="95">
        <v>17</v>
      </c>
      <c r="B50" s="96" t="s">
        <v>175</v>
      </c>
      <c r="C50" s="97" t="s">
        <v>206</v>
      </c>
      <c r="D50" s="98" t="s">
        <v>207</v>
      </c>
      <c r="E50" s="99">
        <v>32.286000000000001</v>
      </c>
      <c r="F50" s="100" t="s">
        <v>195</v>
      </c>
      <c r="G50" s="159"/>
      <c r="H50" s="101">
        <f>ROUND(E50*G50,2)</f>
        <v>0</v>
      </c>
      <c r="J50" s="101">
        <f>ROUND(E50*G50,2)</f>
        <v>0</v>
      </c>
      <c r="L50" s="102">
        <f>E50*K50</f>
        <v>0</v>
      </c>
      <c r="N50" s="99">
        <f>E50*M50</f>
        <v>0</v>
      </c>
      <c r="O50" s="100">
        <v>20</v>
      </c>
      <c r="P50" s="100">
        <v>17</v>
      </c>
      <c r="V50" s="103" t="s">
        <v>100</v>
      </c>
      <c r="W50" s="104">
        <v>4.0679999999999996</v>
      </c>
      <c r="X50" s="97" t="s">
        <v>208</v>
      </c>
      <c r="Y50" s="97" t="s">
        <v>206</v>
      </c>
      <c r="Z50" s="100" t="s">
        <v>180</v>
      </c>
      <c r="AB50" s="100">
        <v>7</v>
      </c>
      <c r="AJ50" s="86" t="s">
        <v>136</v>
      </c>
      <c r="AK50" s="86" t="s">
        <v>137</v>
      </c>
    </row>
    <row r="51" spans="1:37">
      <c r="D51" s="145" t="s">
        <v>209</v>
      </c>
      <c r="E51" s="146"/>
      <c r="F51" s="147"/>
      <c r="G51" s="160"/>
      <c r="H51" s="148"/>
      <c r="I51" s="148"/>
      <c r="J51" s="148"/>
      <c r="K51" s="149"/>
      <c r="L51" s="149"/>
      <c r="M51" s="146"/>
      <c r="N51" s="146"/>
      <c r="O51" s="147"/>
      <c r="P51" s="147"/>
      <c r="Q51" s="146"/>
      <c r="R51" s="146"/>
      <c r="S51" s="146"/>
      <c r="T51" s="150"/>
      <c r="U51" s="150"/>
      <c r="V51" s="150" t="s">
        <v>0</v>
      </c>
      <c r="W51" s="151"/>
      <c r="X51" s="147"/>
    </row>
    <row r="52" spans="1:37" ht="25.5">
      <c r="A52" s="95">
        <v>18</v>
      </c>
      <c r="B52" s="96" t="s">
        <v>175</v>
      </c>
      <c r="C52" s="97" t="s">
        <v>210</v>
      </c>
      <c r="D52" s="98" t="s">
        <v>211</v>
      </c>
      <c r="E52" s="99">
        <v>16.143000000000001</v>
      </c>
      <c r="F52" s="100" t="s">
        <v>195</v>
      </c>
      <c r="G52" s="159"/>
      <c r="H52" s="101">
        <f>ROUND(E52*G52,2)</f>
        <v>0</v>
      </c>
      <c r="J52" s="101">
        <f>ROUND(E52*G52,2)</f>
        <v>0</v>
      </c>
      <c r="L52" s="102">
        <f>E52*K52</f>
        <v>0</v>
      </c>
      <c r="N52" s="99">
        <f>E52*M52</f>
        <v>0</v>
      </c>
      <c r="O52" s="100">
        <v>20</v>
      </c>
      <c r="P52" s="100">
        <v>18</v>
      </c>
      <c r="V52" s="103" t="s">
        <v>100</v>
      </c>
      <c r="X52" s="97" t="s">
        <v>212</v>
      </c>
      <c r="Y52" s="97" t="s">
        <v>210</v>
      </c>
      <c r="Z52" s="100" t="s">
        <v>180</v>
      </c>
      <c r="AB52" s="100">
        <v>7</v>
      </c>
      <c r="AJ52" s="86" t="s">
        <v>136</v>
      </c>
      <c r="AK52" s="86" t="s">
        <v>137</v>
      </c>
    </row>
    <row r="53" spans="1:37">
      <c r="A53" s="95">
        <v>19</v>
      </c>
      <c r="B53" s="96" t="s">
        <v>140</v>
      </c>
      <c r="C53" s="97" t="s">
        <v>213</v>
      </c>
      <c r="D53" s="98" t="s">
        <v>214</v>
      </c>
      <c r="E53" s="99">
        <v>25.552</v>
      </c>
      <c r="F53" s="100" t="s">
        <v>195</v>
      </c>
      <c r="G53" s="159"/>
      <c r="H53" s="101">
        <f>ROUND(E53*G53,2)</f>
        <v>0</v>
      </c>
      <c r="J53" s="101">
        <f>ROUND(E53*G53,2)</f>
        <v>0</v>
      </c>
      <c r="L53" s="102">
        <f>E53*K53</f>
        <v>0</v>
      </c>
      <c r="N53" s="99">
        <f>E53*M53</f>
        <v>0</v>
      </c>
      <c r="O53" s="100">
        <v>20</v>
      </c>
      <c r="P53" s="100">
        <v>19</v>
      </c>
      <c r="V53" s="103" t="s">
        <v>100</v>
      </c>
      <c r="W53" s="104">
        <v>63.42</v>
      </c>
      <c r="X53" s="97" t="s">
        <v>215</v>
      </c>
      <c r="Y53" s="97" t="s">
        <v>213</v>
      </c>
      <c r="Z53" s="100" t="s">
        <v>135</v>
      </c>
      <c r="AB53" s="100">
        <v>7</v>
      </c>
      <c r="AJ53" s="86" t="s">
        <v>136</v>
      </c>
      <c r="AK53" s="86" t="s">
        <v>137</v>
      </c>
    </row>
    <row r="54" spans="1:37">
      <c r="D54" s="152" t="s">
        <v>216</v>
      </c>
      <c r="E54" s="153">
        <f>J54</f>
        <v>0</v>
      </c>
      <c r="G54" s="159"/>
      <c r="H54" s="153">
        <f>SUM(H33:H53)</f>
        <v>0</v>
      </c>
      <c r="I54" s="153">
        <f>SUM(I33:I53)</f>
        <v>0</v>
      </c>
      <c r="J54" s="153">
        <f>SUM(J33:J53)</f>
        <v>0</v>
      </c>
      <c r="L54" s="154">
        <f>SUM(L33:L53)</f>
        <v>1.1300000000000001E-2</v>
      </c>
      <c r="N54" s="155">
        <f>SUM(N33:N53)</f>
        <v>16.143000000000001</v>
      </c>
      <c r="W54" s="104">
        <f>SUM(W33:W53)</f>
        <v>394.83699999999999</v>
      </c>
    </row>
    <row r="55" spans="1:37">
      <c r="G55" s="159"/>
    </row>
    <row r="56" spans="1:37">
      <c r="D56" s="152" t="s">
        <v>217</v>
      </c>
      <c r="E56" s="155">
        <f>J56</f>
        <v>0</v>
      </c>
      <c r="G56" s="159"/>
      <c r="H56" s="153">
        <f>+H31+H54</f>
        <v>0</v>
      </c>
      <c r="I56" s="153">
        <f>+I31+I54</f>
        <v>0</v>
      </c>
      <c r="J56" s="153">
        <f>+J31+J54</f>
        <v>0</v>
      </c>
      <c r="L56" s="154">
        <f>+L31+L54</f>
        <v>25.551690000000001</v>
      </c>
      <c r="N56" s="155">
        <f>+N31+N54</f>
        <v>16.143000000000001</v>
      </c>
      <c r="W56" s="104">
        <f>+W31+W54</f>
        <v>727.096</v>
      </c>
    </row>
    <row r="57" spans="1:37">
      <c r="G57" s="159"/>
    </row>
    <row r="58" spans="1:37">
      <c r="B58" s="144" t="s">
        <v>218</v>
      </c>
      <c r="G58" s="159"/>
    </row>
    <row r="59" spans="1:37">
      <c r="B59" s="97" t="s">
        <v>219</v>
      </c>
      <c r="G59" s="159"/>
    </row>
    <row r="60" spans="1:37" ht="25.5">
      <c r="A60" s="95">
        <v>20</v>
      </c>
      <c r="B60" s="96" t="s">
        <v>220</v>
      </c>
      <c r="C60" s="97" t="s">
        <v>221</v>
      </c>
      <c r="D60" s="98" t="s">
        <v>222</v>
      </c>
      <c r="E60" s="99">
        <v>33</v>
      </c>
      <c r="F60" s="100" t="s">
        <v>133</v>
      </c>
      <c r="G60" s="159"/>
      <c r="H60" s="101">
        <f>ROUND(E60*G60,2)</f>
        <v>0</v>
      </c>
      <c r="J60" s="101">
        <f>ROUND(E60*G60,2)</f>
        <v>0</v>
      </c>
      <c r="K60" s="102">
        <v>4.9100000000000003E-3</v>
      </c>
      <c r="L60" s="102">
        <f>E60*K60</f>
        <v>0.16203000000000001</v>
      </c>
      <c r="N60" s="99">
        <f>E60*M60</f>
        <v>0</v>
      </c>
      <c r="O60" s="100">
        <v>20</v>
      </c>
      <c r="P60" s="100">
        <v>20</v>
      </c>
      <c r="V60" s="103" t="s">
        <v>223</v>
      </c>
      <c r="W60" s="104">
        <v>24.914999999999999</v>
      </c>
      <c r="X60" s="97" t="s">
        <v>224</v>
      </c>
      <c r="Y60" s="97" t="s">
        <v>221</v>
      </c>
      <c r="Z60" s="100" t="s">
        <v>225</v>
      </c>
      <c r="AB60" s="100">
        <v>7</v>
      </c>
      <c r="AJ60" s="86" t="s">
        <v>226</v>
      </c>
      <c r="AK60" s="86" t="s">
        <v>137</v>
      </c>
    </row>
    <row r="61" spans="1:37">
      <c r="D61" s="145" t="s">
        <v>163</v>
      </c>
      <c r="E61" s="146"/>
      <c r="F61" s="147"/>
      <c r="G61" s="160"/>
      <c r="H61" s="148"/>
      <c r="I61" s="148"/>
      <c r="J61" s="148"/>
      <c r="K61" s="149"/>
      <c r="L61" s="149"/>
      <c r="M61" s="146"/>
      <c r="N61" s="146"/>
      <c r="O61" s="147"/>
      <c r="P61" s="147"/>
      <c r="Q61" s="146"/>
      <c r="R61" s="146"/>
      <c r="S61" s="146"/>
      <c r="T61" s="150"/>
      <c r="U61" s="150"/>
      <c r="V61" s="150" t="s">
        <v>0</v>
      </c>
      <c r="W61" s="151"/>
      <c r="X61" s="147"/>
    </row>
    <row r="62" spans="1:37" ht="25.5">
      <c r="A62" s="95">
        <v>21</v>
      </c>
      <c r="B62" s="96" t="s">
        <v>220</v>
      </c>
      <c r="C62" s="97" t="s">
        <v>227</v>
      </c>
      <c r="D62" s="98" t="s">
        <v>228</v>
      </c>
      <c r="E62" s="99">
        <v>33</v>
      </c>
      <c r="F62" s="100" t="s">
        <v>133</v>
      </c>
      <c r="G62" s="159"/>
      <c r="H62" s="101">
        <f>ROUND(E62*G62,2)</f>
        <v>0</v>
      </c>
      <c r="J62" s="101">
        <f>ROUND(E62*G62,2)</f>
        <v>0</v>
      </c>
      <c r="K62" s="102">
        <v>6.2E-4</v>
      </c>
      <c r="L62" s="102">
        <f>E62*K62</f>
        <v>2.0459999999999999E-2</v>
      </c>
      <c r="N62" s="99">
        <f>E62*M62</f>
        <v>0</v>
      </c>
      <c r="O62" s="100">
        <v>20</v>
      </c>
      <c r="P62" s="100">
        <v>21</v>
      </c>
      <c r="V62" s="103" t="s">
        <v>223</v>
      </c>
      <c r="X62" s="97" t="s">
        <v>229</v>
      </c>
      <c r="Y62" s="97" t="s">
        <v>227</v>
      </c>
      <c r="Z62" s="100" t="s">
        <v>225</v>
      </c>
      <c r="AB62" s="100">
        <v>7</v>
      </c>
      <c r="AJ62" s="86" t="s">
        <v>226</v>
      </c>
      <c r="AK62" s="86" t="s">
        <v>137</v>
      </c>
    </row>
    <row r="63" spans="1:37">
      <c r="A63" s="95">
        <v>22</v>
      </c>
      <c r="B63" s="96" t="s">
        <v>230</v>
      </c>
      <c r="C63" s="97" t="s">
        <v>231</v>
      </c>
      <c r="D63" s="98" t="s">
        <v>232</v>
      </c>
      <c r="E63" s="99">
        <v>34.65</v>
      </c>
      <c r="F63" s="100" t="s">
        <v>133</v>
      </c>
      <c r="G63" s="159"/>
      <c r="I63" s="101">
        <f>ROUND(E63*G63,2)</f>
        <v>0</v>
      </c>
      <c r="J63" s="101">
        <f>ROUND(E63*G63,2)</f>
        <v>0</v>
      </c>
      <c r="K63" s="102">
        <v>0.02</v>
      </c>
      <c r="L63" s="102">
        <f>E63*K63</f>
        <v>0.69299999999999995</v>
      </c>
      <c r="N63" s="99">
        <f>E63*M63</f>
        <v>0</v>
      </c>
      <c r="O63" s="100">
        <v>20</v>
      </c>
      <c r="P63" s="100">
        <v>22</v>
      </c>
      <c r="V63" s="103" t="s">
        <v>93</v>
      </c>
      <c r="X63" s="97" t="s">
        <v>233</v>
      </c>
      <c r="Y63" s="97" t="s">
        <v>231</v>
      </c>
      <c r="Z63" s="100" t="s">
        <v>234</v>
      </c>
      <c r="AA63" s="97" t="s">
        <v>235</v>
      </c>
      <c r="AB63" s="100">
        <v>8</v>
      </c>
      <c r="AJ63" s="86" t="s">
        <v>236</v>
      </c>
      <c r="AK63" s="86" t="s">
        <v>137</v>
      </c>
    </row>
    <row r="64" spans="1:37">
      <c r="D64" s="145" t="s">
        <v>237</v>
      </c>
      <c r="E64" s="146"/>
      <c r="F64" s="147"/>
      <c r="G64" s="160"/>
      <c r="H64" s="148"/>
      <c r="I64" s="148"/>
      <c r="J64" s="148"/>
      <c r="K64" s="149"/>
      <c r="L64" s="149"/>
      <c r="M64" s="146"/>
      <c r="N64" s="146"/>
      <c r="O64" s="147"/>
      <c r="P64" s="147"/>
      <c r="Q64" s="146"/>
      <c r="R64" s="146"/>
      <c r="S64" s="146"/>
      <c r="T64" s="150"/>
      <c r="U64" s="150"/>
      <c r="V64" s="150" t="s">
        <v>0</v>
      </c>
      <c r="W64" s="151"/>
      <c r="X64" s="147"/>
    </row>
    <row r="65" spans="1:37">
      <c r="A65" s="95">
        <v>23</v>
      </c>
      <c r="B65" s="96" t="s">
        <v>220</v>
      </c>
      <c r="C65" s="97" t="s">
        <v>238</v>
      </c>
      <c r="D65" s="98" t="s">
        <v>239</v>
      </c>
      <c r="E65" s="99">
        <v>14.759</v>
      </c>
      <c r="F65" s="100" t="s">
        <v>58</v>
      </c>
      <c r="G65" s="159"/>
      <c r="H65" s="101">
        <f>ROUND(E65*G65,2)</f>
        <v>0</v>
      </c>
      <c r="J65" s="101">
        <f>ROUND(E65*G65,2)</f>
        <v>0</v>
      </c>
      <c r="L65" s="102">
        <f>E65*K65</f>
        <v>0</v>
      </c>
      <c r="N65" s="99">
        <f>E65*M65</f>
        <v>0</v>
      </c>
      <c r="O65" s="100">
        <v>20</v>
      </c>
      <c r="P65" s="100">
        <v>23</v>
      </c>
      <c r="V65" s="103" t="s">
        <v>223</v>
      </c>
      <c r="X65" s="97" t="s">
        <v>240</v>
      </c>
      <c r="Y65" s="97" t="s">
        <v>238</v>
      </c>
      <c r="Z65" s="100" t="s">
        <v>225</v>
      </c>
      <c r="AB65" s="100">
        <v>1</v>
      </c>
      <c r="AJ65" s="86" t="s">
        <v>226</v>
      </c>
      <c r="AK65" s="86" t="s">
        <v>137</v>
      </c>
    </row>
    <row r="66" spans="1:37">
      <c r="D66" s="152" t="s">
        <v>241</v>
      </c>
      <c r="E66" s="153">
        <f>J66</f>
        <v>0</v>
      </c>
      <c r="G66" s="159"/>
      <c r="H66" s="153">
        <f>SUM(H58:H65)</f>
        <v>0</v>
      </c>
      <c r="I66" s="153">
        <f>SUM(I58:I65)</f>
        <v>0</v>
      </c>
      <c r="J66" s="153">
        <f>SUM(J58:J65)</f>
        <v>0</v>
      </c>
      <c r="L66" s="154">
        <f>SUM(L58:L65)</f>
        <v>0.87548999999999999</v>
      </c>
      <c r="N66" s="155">
        <f>SUM(N58:N65)</f>
        <v>0</v>
      </c>
      <c r="W66" s="104">
        <f>SUM(W58:W65)</f>
        <v>24.914999999999999</v>
      </c>
    </row>
    <row r="67" spans="1:37">
      <c r="G67" s="159"/>
    </row>
    <row r="68" spans="1:37">
      <c r="B68" s="97" t="s">
        <v>242</v>
      </c>
      <c r="G68" s="159"/>
    </row>
    <row r="69" spans="1:37" ht="25.5">
      <c r="A69" s="95">
        <v>24</v>
      </c>
      <c r="B69" s="96" t="s">
        <v>220</v>
      </c>
      <c r="C69" s="97" t="s">
        <v>243</v>
      </c>
      <c r="D69" s="98" t="s">
        <v>244</v>
      </c>
      <c r="E69" s="99">
        <v>75</v>
      </c>
      <c r="F69" s="100" t="s">
        <v>133</v>
      </c>
      <c r="G69" s="159"/>
      <c r="H69" s="101">
        <f>ROUND(E69*G69,2)</f>
        <v>0</v>
      </c>
      <c r="J69" s="101">
        <f>ROUND(E69*G69,2)</f>
        <v>0</v>
      </c>
      <c r="K69" s="102">
        <v>7.5240000000000001E-2</v>
      </c>
      <c r="L69" s="102">
        <f>E69*K69</f>
        <v>5.6429999999999998</v>
      </c>
      <c r="N69" s="99">
        <f>E69*M69</f>
        <v>0</v>
      </c>
      <c r="O69" s="100">
        <v>20</v>
      </c>
      <c r="P69" s="100">
        <v>24</v>
      </c>
      <c r="V69" s="103" t="s">
        <v>223</v>
      </c>
      <c r="W69" s="104">
        <v>85.2</v>
      </c>
      <c r="X69" s="97" t="s">
        <v>245</v>
      </c>
      <c r="Y69" s="97" t="s">
        <v>243</v>
      </c>
      <c r="Z69" s="100" t="s">
        <v>225</v>
      </c>
      <c r="AB69" s="100">
        <v>7</v>
      </c>
      <c r="AJ69" s="86" t="s">
        <v>226</v>
      </c>
      <c r="AK69" s="86" t="s">
        <v>137</v>
      </c>
    </row>
    <row r="70" spans="1:37">
      <c r="D70" s="145" t="s">
        <v>157</v>
      </c>
      <c r="E70" s="146"/>
      <c r="F70" s="147"/>
      <c r="G70" s="160"/>
      <c r="H70" s="148"/>
      <c r="I70" s="148"/>
      <c r="J70" s="148"/>
      <c r="K70" s="149"/>
      <c r="L70" s="149"/>
      <c r="M70" s="146"/>
      <c r="N70" s="146"/>
      <c r="O70" s="147"/>
      <c r="P70" s="147"/>
      <c r="Q70" s="146"/>
      <c r="R70" s="146"/>
      <c r="S70" s="146"/>
      <c r="T70" s="150"/>
      <c r="U70" s="150"/>
      <c r="V70" s="150" t="s">
        <v>0</v>
      </c>
      <c r="W70" s="151"/>
      <c r="X70" s="147"/>
    </row>
    <row r="71" spans="1:37" ht="25.5">
      <c r="A71" s="95">
        <v>25</v>
      </c>
      <c r="B71" s="96" t="s">
        <v>220</v>
      </c>
      <c r="C71" s="97" t="s">
        <v>246</v>
      </c>
      <c r="D71" s="98" t="s">
        <v>247</v>
      </c>
      <c r="E71" s="99">
        <v>75</v>
      </c>
      <c r="F71" s="100" t="s">
        <v>133</v>
      </c>
      <c r="G71" s="159"/>
      <c r="H71" s="101">
        <f>ROUND(E71*G71,2)</f>
        <v>0</v>
      </c>
      <c r="J71" s="101">
        <f>ROUND(E71*G71,2)</f>
        <v>0</v>
      </c>
      <c r="K71" s="102">
        <v>9.3000000000000005E-4</v>
      </c>
      <c r="L71" s="102">
        <f>E71*K71</f>
        <v>6.9750000000000006E-2</v>
      </c>
      <c r="N71" s="99">
        <f>E71*M71</f>
        <v>0</v>
      </c>
      <c r="O71" s="100">
        <v>20</v>
      </c>
      <c r="P71" s="100">
        <v>25</v>
      </c>
      <c r="V71" s="103" t="s">
        <v>223</v>
      </c>
      <c r="X71" s="97" t="s">
        <v>248</v>
      </c>
      <c r="Y71" s="97" t="s">
        <v>246</v>
      </c>
      <c r="Z71" s="100" t="s">
        <v>225</v>
      </c>
      <c r="AB71" s="100">
        <v>7</v>
      </c>
      <c r="AJ71" s="86" t="s">
        <v>226</v>
      </c>
      <c r="AK71" s="86" t="s">
        <v>137</v>
      </c>
    </row>
    <row r="72" spans="1:37">
      <c r="A72" s="95">
        <v>26</v>
      </c>
      <c r="B72" s="96" t="s">
        <v>230</v>
      </c>
      <c r="C72" s="97" t="s">
        <v>249</v>
      </c>
      <c r="D72" s="98" t="s">
        <v>250</v>
      </c>
      <c r="E72" s="99">
        <v>78.75</v>
      </c>
      <c r="F72" s="100" t="s">
        <v>133</v>
      </c>
      <c r="G72" s="159"/>
      <c r="I72" s="101">
        <f>ROUND(E72*G72,2)</f>
        <v>0</v>
      </c>
      <c r="J72" s="101">
        <f>ROUND(E72*G72,2)</f>
        <v>0</v>
      </c>
      <c r="K72" s="102">
        <v>1.8200000000000001E-2</v>
      </c>
      <c r="L72" s="102">
        <f>E72*K72</f>
        <v>1.4332500000000001</v>
      </c>
      <c r="N72" s="99">
        <f>E72*M72</f>
        <v>0</v>
      </c>
      <c r="O72" s="100">
        <v>20</v>
      </c>
      <c r="P72" s="100">
        <v>26</v>
      </c>
      <c r="V72" s="103" t="s">
        <v>93</v>
      </c>
      <c r="X72" s="97" t="s">
        <v>251</v>
      </c>
      <c r="Y72" s="97" t="s">
        <v>249</v>
      </c>
      <c r="Z72" s="100" t="s">
        <v>234</v>
      </c>
      <c r="AA72" s="97" t="s">
        <v>235</v>
      </c>
      <c r="AB72" s="100">
        <v>8</v>
      </c>
      <c r="AJ72" s="86" t="s">
        <v>236</v>
      </c>
      <c r="AK72" s="86" t="s">
        <v>137</v>
      </c>
    </row>
    <row r="73" spans="1:37">
      <c r="D73" s="145" t="s">
        <v>252</v>
      </c>
      <c r="E73" s="146"/>
      <c r="F73" s="147"/>
      <c r="G73" s="160"/>
      <c r="H73" s="148"/>
      <c r="I73" s="148"/>
      <c r="J73" s="148"/>
      <c r="K73" s="149"/>
      <c r="L73" s="149"/>
      <c r="M73" s="146"/>
      <c r="N73" s="146"/>
      <c r="O73" s="147"/>
      <c r="P73" s="147"/>
      <c r="Q73" s="146"/>
      <c r="R73" s="146"/>
      <c r="S73" s="146"/>
      <c r="T73" s="150"/>
      <c r="U73" s="150"/>
      <c r="V73" s="150" t="s">
        <v>0</v>
      </c>
      <c r="W73" s="151"/>
      <c r="X73" s="147"/>
    </row>
    <row r="74" spans="1:37">
      <c r="A74" s="95">
        <v>27</v>
      </c>
      <c r="B74" s="96" t="s">
        <v>220</v>
      </c>
      <c r="C74" s="97" t="s">
        <v>253</v>
      </c>
      <c r="D74" s="98" t="s">
        <v>254</v>
      </c>
      <c r="E74" s="99">
        <v>39.368000000000002</v>
      </c>
      <c r="F74" s="100" t="s">
        <v>58</v>
      </c>
      <c r="G74" s="159"/>
      <c r="H74" s="101">
        <f>ROUND(E74*G74,2)</f>
        <v>0</v>
      </c>
      <c r="J74" s="101">
        <f>ROUND(E74*G74,2)</f>
        <v>0</v>
      </c>
      <c r="L74" s="102">
        <f>E74*K74</f>
        <v>0</v>
      </c>
      <c r="N74" s="99">
        <f>E74*M74</f>
        <v>0</v>
      </c>
      <c r="O74" s="100">
        <v>20</v>
      </c>
      <c r="P74" s="100">
        <v>27</v>
      </c>
      <c r="V74" s="103" t="s">
        <v>223</v>
      </c>
      <c r="X74" s="97" t="s">
        <v>255</v>
      </c>
      <c r="Y74" s="97" t="s">
        <v>253</v>
      </c>
      <c r="Z74" s="100" t="s">
        <v>225</v>
      </c>
      <c r="AB74" s="100">
        <v>1</v>
      </c>
      <c r="AJ74" s="86" t="s">
        <v>226</v>
      </c>
      <c r="AK74" s="86" t="s">
        <v>137</v>
      </c>
    </row>
    <row r="75" spans="1:37">
      <c r="D75" s="152" t="s">
        <v>256</v>
      </c>
      <c r="E75" s="153">
        <f>J75</f>
        <v>0</v>
      </c>
      <c r="G75" s="159"/>
      <c r="H75" s="153">
        <f>SUM(H68:H74)</f>
        <v>0</v>
      </c>
      <c r="I75" s="153">
        <f>SUM(I68:I74)</f>
        <v>0</v>
      </c>
      <c r="J75" s="153">
        <f>SUM(J68:J74)</f>
        <v>0</v>
      </c>
      <c r="L75" s="154">
        <f>SUM(L68:L74)</f>
        <v>7.1459999999999999</v>
      </c>
      <c r="N75" s="155">
        <f>SUM(N68:N74)</f>
        <v>0</v>
      </c>
      <c r="W75" s="104">
        <f>SUM(W68:W74)</f>
        <v>85.2</v>
      </c>
    </row>
    <row r="76" spans="1:37">
      <c r="G76" s="159"/>
    </row>
    <row r="77" spans="1:37">
      <c r="B77" s="97" t="s">
        <v>257</v>
      </c>
      <c r="G77" s="159"/>
    </row>
    <row r="78" spans="1:37" ht="16.5" customHeight="1">
      <c r="A78" s="95">
        <v>28</v>
      </c>
      <c r="B78" s="96" t="s">
        <v>258</v>
      </c>
      <c r="C78" s="97" t="s">
        <v>259</v>
      </c>
      <c r="D78" s="98" t="s">
        <v>260</v>
      </c>
      <c r="E78" s="99">
        <v>5.7</v>
      </c>
      <c r="F78" s="100" t="s">
        <v>133</v>
      </c>
      <c r="G78" s="159"/>
      <c r="H78" s="101">
        <f>ROUND(E78*G78,2)</f>
        <v>0</v>
      </c>
      <c r="J78" s="101">
        <f>ROUND(E78*G78,2)</f>
        <v>0</v>
      </c>
      <c r="L78" s="102">
        <f>E78*K78</f>
        <v>0</v>
      </c>
      <c r="N78" s="99">
        <f>E78*M78</f>
        <v>0</v>
      </c>
      <c r="O78" s="100">
        <v>20</v>
      </c>
      <c r="P78" s="100">
        <v>28</v>
      </c>
      <c r="V78" s="103" t="s">
        <v>223</v>
      </c>
      <c r="W78" s="104">
        <v>0.59299999999999997</v>
      </c>
      <c r="X78" s="97" t="s">
        <v>261</v>
      </c>
      <c r="Y78" s="97" t="s">
        <v>259</v>
      </c>
      <c r="Z78" s="100" t="s">
        <v>180</v>
      </c>
      <c r="AB78" s="100">
        <v>7</v>
      </c>
      <c r="AJ78" s="86" t="s">
        <v>226</v>
      </c>
      <c r="AK78" s="86" t="s">
        <v>137</v>
      </c>
    </row>
    <row r="79" spans="1:37">
      <c r="D79" s="145" t="s">
        <v>262</v>
      </c>
      <c r="E79" s="146"/>
      <c r="F79" s="147"/>
      <c r="G79" s="160"/>
      <c r="H79" s="148"/>
      <c r="I79" s="148"/>
      <c r="J79" s="148"/>
      <c r="K79" s="149"/>
      <c r="L79" s="149"/>
      <c r="M79" s="146"/>
      <c r="N79" s="146"/>
      <c r="O79" s="147"/>
      <c r="P79" s="147"/>
      <c r="Q79" s="146"/>
      <c r="R79" s="146"/>
      <c r="S79" s="146"/>
      <c r="T79" s="150"/>
      <c r="U79" s="150"/>
      <c r="V79" s="150" t="s">
        <v>0</v>
      </c>
      <c r="W79" s="151"/>
      <c r="X79" s="147"/>
    </row>
    <row r="80" spans="1:37">
      <c r="D80" s="145" t="s">
        <v>263</v>
      </c>
      <c r="E80" s="146"/>
      <c r="F80" s="147"/>
      <c r="G80" s="160"/>
      <c r="H80" s="148"/>
      <c r="I80" s="148"/>
      <c r="J80" s="148"/>
      <c r="K80" s="149"/>
      <c r="L80" s="149"/>
      <c r="M80" s="146"/>
      <c r="N80" s="146"/>
      <c r="O80" s="147"/>
      <c r="P80" s="147"/>
      <c r="Q80" s="146"/>
      <c r="R80" s="146"/>
      <c r="S80" s="146"/>
      <c r="T80" s="150"/>
      <c r="U80" s="150"/>
      <c r="V80" s="150" t="s">
        <v>0</v>
      </c>
      <c r="W80" s="151"/>
      <c r="X80" s="147"/>
    </row>
    <row r="81" spans="1:37" ht="15.75" customHeight="1">
      <c r="A81" s="95">
        <v>29</v>
      </c>
      <c r="B81" s="96" t="s">
        <v>258</v>
      </c>
      <c r="C81" s="97" t="s">
        <v>264</v>
      </c>
      <c r="D81" s="98" t="s">
        <v>265</v>
      </c>
      <c r="E81" s="99">
        <v>5.7</v>
      </c>
      <c r="F81" s="100" t="s">
        <v>133</v>
      </c>
      <c r="H81" s="101">
        <f>ROUND(E81*G81,2)</f>
        <v>0</v>
      </c>
      <c r="J81" s="101">
        <f>ROUND(E81*G81,2)</f>
        <v>0</v>
      </c>
      <c r="K81" s="102">
        <v>4.6000000000000001E-4</v>
      </c>
      <c r="L81" s="102">
        <f>E81*K81</f>
        <v>2.6220000000000002E-3</v>
      </c>
      <c r="N81" s="99">
        <f>E81*M81</f>
        <v>0</v>
      </c>
      <c r="O81" s="100">
        <v>20</v>
      </c>
      <c r="P81" s="100">
        <v>29</v>
      </c>
      <c r="V81" s="103" t="s">
        <v>223</v>
      </c>
      <c r="W81" s="104">
        <v>1.22</v>
      </c>
      <c r="X81" s="97" t="s">
        <v>266</v>
      </c>
      <c r="Y81" s="97" t="s">
        <v>264</v>
      </c>
      <c r="Z81" s="100" t="s">
        <v>267</v>
      </c>
      <c r="AB81" s="100">
        <v>7</v>
      </c>
      <c r="AJ81" s="86" t="s">
        <v>226</v>
      </c>
      <c r="AK81" s="86" t="s">
        <v>137</v>
      </c>
    </row>
    <row r="82" spans="1:37">
      <c r="D82" s="145" t="s">
        <v>262</v>
      </c>
      <c r="E82" s="146"/>
      <c r="F82" s="147"/>
      <c r="G82" s="148"/>
      <c r="H82" s="148"/>
      <c r="I82" s="148"/>
      <c r="J82" s="148"/>
      <c r="K82" s="149"/>
      <c r="L82" s="149"/>
      <c r="M82" s="146"/>
      <c r="N82" s="146"/>
      <c r="O82" s="147"/>
      <c r="P82" s="147"/>
      <c r="Q82" s="146"/>
      <c r="R82" s="146"/>
      <c r="S82" s="146"/>
      <c r="T82" s="150"/>
      <c r="U82" s="150"/>
      <c r="V82" s="150" t="s">
        <v>0</v>
      </c>
      <c r="W82" s="151"/>
      <c r="X82" s="147"/>
    </row>
    <row r="83" spans="1:37">
      <c r="D83" s="145" t="s">
        <v>263</v>
      </c>
      <c r="E83" s="146"/>
      <c r="F83" s="147"/>
      <c r="G83" s="148"/>
      <c r="H83" s="148"/>
      <c r="I83" s="148"/>
      <c r="J83" s="148"/>
      <c r="K83" s="149"/>
      <c r="L83" s="149"/>
      <c r="M83" s="146"/>
      <c r="N83" s="146"/>
      <c r="O83" s="147"/>
      <c r="P83" s="147"/>
      <c r="Q83" s="146"/>
      <c r="R83" s="146"/>
      <c r="S83" s="146"/>
      <c r="T83" s="150"/>
      <c r="U83" s="150"/>
      <c r="V83" s="150" t="s">
        <v>0</v>
      </c>
      <c r="W83" s="151"/>
      <c r="X83" s="147"/>
    </row>
    <row r="84" spans="1:37" ht="25.5">
      <c r="A84" s="95">
        <v>30</v>
      </c>
      <c r="B84" s="96" t="s">
        <v>258</v>
      </c>
      <c r="C84" s="97" t="s">
        <v>268</v>
      </c>
      <c r="D84" s="98" t="s">
        <v>269</v>
      </c>
      <c r="E84" s="99">
        <v>140</v>
      </c>
      <c r="F84" s="100" t="s">
        <v>133</v>
      </c>
      <c r="H84" s="101">
        <f>ROUND(E84*G84,2)</f>
        <v>0</v>
      </c>
      <c r="J84" s="101">
        <f>ROUND(E84*G84,2)</f>
        <v>0</v>
      </c>
      <c r="K84" s="102">
        <v>9.7999999999999997E-4</v>
      </c>
      <c r="L84" s="102">
        <f>E84*K84</f>
        <v>0.13719999999999999</v>
      </c>
      <c r="N84" s="99">
        <f>E84*M84</f>
        <v>0</v>
      </c>
      <c r="O84" s="100">
        <v>20</v>
      </c>
      <c r="P84" s="100">
        <v>30</v>
      </c>
      <c r="V84" s="103" t="s">
        <v>223</v>
      </c>
      <c r="W84" s="104">
        <v>56.7</v>
      </c>
      <c r="X84" s="97" t="s">
        <v>270</v>
      </c>
      <c r="Y84" s="97" t="s">
        <v>268</v>
      </c>
      <c r="Z84" s="100" t="s">
        <v>135</v>
      </c>
      <c r="AB84" s="100">
        <v>7</v>
      </c>
      <c r="AJ84" s="86" t="s">
        <v>226</v>
      </c>
      <c r="AK84" s="86" t="s">
        <v>137</v>
      </c>
    </row>
    <row r="85" spans="1:37">
      <c r="D85" s="145" t="s">
        <v>271</v>
      </c>
      <c r="E85" s="146"/>
      <c r="F85" s="147"/>
      <c r="G85" s="148"/>
      <c r="H85" s="148"/>
      <c r="I85" s="148"/>
      <c r="J85" s="148"/>
      <c r="K85" s="149"/>
      <c r="L85" s="149"/>
      <c r="M85" s="146"/>
      <c r="N85" s="146"/>
      <c r="O85" s="147"/>
      <c r="P85" s="147"/>
      <c r="Q85" s="146"/>
      <c r="R85" s="146"/>
      <c r="S85" s="146"/>
      <c r="T85" s="150"/>
      <c r="U85" s="150"/>
      <c r="V85" s="150" t="s">
        <v>0</v>
      </c>
      <c r="W85" s="151"/>
      <c r="X85" s="147"/>
    </row>
    <row r="86" spans="1:37">
      <c r="D86" s="152" t="s">
        <v>272</v>
      </c>
      <c r="E86" s="153">
        <f>J86</f>
        <v>0</v>
      </c>
      <c r="H86" s="153">
        <f>SUM(H77:H85)</f>
        <v>0</v>
      </c>
      <c r="I86" s="153">
        <f>SUM(I77:I85)</f>
        <v>0</v>
      </c>
      <c r="J86" s="153">
        <f>SUM(J77:J85)</f>
        <v>0</v>
      </c>
      <c r="L86" s="154">
        <f>SUM(L77:L85)</f>
        <v>0.139822</v>
      </c>
      <c r="N86" s="155">
        <f>SUM(N77:N85)</f>
        <v>0</v>
      </c>
      <c r="W86" s="104">
        <f>SUM(W77:W85)</f>
        <v>58.513000000000005</v>
      </c>
    </row>
    <row r="88" spans="1:37">
      <c r="B88" s="97" t="s">
        <v>273</v>
      </c>
    </row>
    <row r="89" spans="1:37">
      <c r="A89" s="95">
        <v>31</v>
      </c>
      <c r="B89" s="96" t="s">
        <v>274</v>
      </c>
      <c r="C89" s="97" t="s">
        <v>275</v>
      </c>
      <c r="D89" s="98" t="s">
        <v>276</v>
      </c>
      <c r="E89" s="99">
        <v>1490</v>
      </c>
      <c r="F89" s="100" t="s">
        <v>133</v>
      </c>
      <c r="H89" s="101">
        <f>ROUND(E89*G89,2)</f>
        <v>0</v>
      </c>
      <c r="J89" s="101">
        <f>ROUND(E89*G89,2)</f>
        <v>0</v>
      </c>
      <c r="K89" s="102">
        <v>1.8000000000000001E-4</v>
      </c>
      <c r="L89" s="102">
        <f>E89*K89</f>
        <v>0.26819999999999999</v>
      </c>
      <c r="N89" s="99">
        <f>E89*M89</f>
        <v>0</v>
      </c>
      <c r="O89" s="100">
        <v>20</v>
      </c>
      <c r="P89" s="100">
        <v>31</v>
      </c>
      <c r="V89" s="103" t="s">
        <v>223</v>
      </c>
      <c r="W89" s="104">
        <v>110.26</v>
      </c>
      <c r="X89" s="97" t="s">
        <v>277</v>
      </c>
      <c r="Y89" s="97" t="s">
        <v>275</v>
      </c>
      <c r="Z89" s="100" t="s">
        <v>278</v>
      </c>
      <c r="AB89" s="100">
        <v>7</v>
      </c>
      <c r="AJ89" s="86" t="s">
        <v>226</v>
      </c>
      <c r="AK89" s="86" t="s">
        <v>137</v>
      </c>
    </row>
    <row r="90" spans="1:37">
      <c r="D90" s="145" t="s">
        <v>279</v>
      </c>
      <c r="E90" s="146"/>
      <c r="F90" s="147"/>
      <c r="G90" s="148"/>
      <c r="H90" s="148"/>
      <c r="I90" s="148"/>
      <c r="J90" s="148"/>
      <c r="K90" s="149"/>
      <c r="L90" s="149"/>
      <c r="M90" s="146"/>
      <c r="N90" s="146"/>
      <c r="O90" s="147"/>
      <c r="P90" s="147"/>
      <c r="Q90" s="146"/>
      <c r="R90" s="146"/>
      <c r="S90" s="146"/>
      <c r="T90" s="150"/>
      <c r="U90" s="150"/>
      <c r="V90" s="150" t="s">
        <v>0</v>
      </c>
      <c r="W90" s="151"/>
      <c r="X90" s="147"/>
    </row>
    <row r="91" spans="1:37">
      <c r="D91" s="152" t="s">
        <v>280</v>
      </c>
      <c r="E91" s="153">
        <f>J91</f>
        <v>0</v>
      </c>
      <c r="H91" s="153">
        <f>SUM(H88:H90)</f>
        <v>0</v>
      </c>
      <c r="I91" s="153">
        <f>SUM(I88:I90)</f>
        <v>0</v>
      </c>
      <c r="J91" s="153">
        <f>SUM(J88:J90)</f>
        <v>0</v>
      </c>
      <c r="L91" s="154">
        <f>SUM(L88:L90)</f>
        <v>0.26819999999999999</v>
      </c>
      <c r="N91" s="155">
        <f>SUM(N88:N90)</f>
        <v>0</v>
      </c>
      <c r="W91" s="104">
        <f>SUM(W88:W90)</f>
        <v>110.26</v>
      </c>
    </row>
    <row r="93" spans="1:37">
      <c r="D93" s="152" t="s">
        <v>281</v>
      </c>
      <c r="E93" s="155">
        <f>J93</f>
        <v>0</v>
      </c>
      <c r="H93" s="153">
        <f>+H66+H75+H86+H91</f>
        <v>0</v>
      </c>
      <c r="I93" s="153">
        <f>+I66+I75+I86+I91</f>
        <v>0</v>
      </c>
      <c r="J93" s="153">
        <f>+J66+J75+J86+J91</f>
        <v>0</v>
      </c>
      <c r="L93" s="154">
        <f>+L66+L75+L86+L91</f>
        <v>8.4295120000000008</v>
      </c>
      <c r="N93" s="155">
        <f>+N66+N75+N86+N91</f>
        <v>0</v>
      </c>
      <c r="W93" s="104">
        <f>+W66+W75+W86+W91</f>
        <v>278.88800000000003</v>
      </c>
    </row>
    <row r="95" spans="1:37">
      <c r="B95" s="144" t="s">
        <v>282</v>
      </c>
    </row>
    <row r="96" spans="1:37">
      <c r="B96" s="97" t="s">
        <v>283</v>
      </c>
    </row>
    <row r="97" spans="1:37" ht="25.5">
      <c r="A97" s="95">
        <v>32</v>
      </c>
      <c r="B97" s="96" t="s">
        <v>284</v>
      </c>
      <c r="C97" s="97" t="s">
        <v>285</v>
      </c>
      <c r="D97" s="98" t="s">
        <v>286</v>
      </c>
      <c r="E97" s="99">
        <v>220</v>
      </c>
      <c r="F97" s="100" t="s">
        <v>287</v>
      </c>
      <c r="H97" s="101">
        <f>ROUND(E97*G97,2)</f>
        <v>0</v>
      </c>
      <c r="J97" s="101">
        <f>ROUND(E97*G97,2)</f>
        <v>0</v>
      </c>
      <c r="L97" s="102">
        <f>E97*K97</f>
        <v>0</v>
      </c>
      <c r="N97" s="99">
        <f>E97*M97</f>
        <v>0</v>
      </c>
      <c r="O97" s="100">
        <v>20</v>
      </c>
      <c r="P97" s="100">
        <v>32</v>
      </c>
      <c r="V97" s="103" t="s">
        <v>113</v>
      </c>
      <c r="W97" s="104">
        <v>36.08</v>
      </c>
      <c r="X97" s="97" t="s">
        <v>288</v>
      </c>
      <c r="Y97" s="97" t="s">
        <v>285</v>
      </c>
      <c r="Z97" s="100" t="s">
        <v>289</v>
      </c>
      <c r="AB97" s="100">
        <v>7</v>
      </c>
      <c r="AJ97" s="86" t="s">
        <v>290</v>
      </c>
      <c r="AK97" s="86" t="s">
        <v>137</v>
      </c>
    </row>
    <row r="98" spans="1:37" ht="17.25" customHeight="1">
      <c r="A98" s="95">
        <v>33</v>
      </c>
      <c r="B98" s="96" t="s">
        <v>230</v>
      </c>
      <c r="C98" s="97" t="s">
        <v>291</v>
      </c>
      <c r="D98" s="98" t="s">
        <v>292</v>
      </c>
      <c r="E98" s="99">
        <v>220</v>
      </c>
      <c r="F98" s="100" t="s">
        <v>287</v>
      </c>
      <c r="I98" s="101">
        <f>ROUND(E98*G98,2)</f>
        <v>0</v>
      </c>
      <c r="J98" s="101">
        <f>ROUND(E98*G98,2)</f>
        <v>0</v>
      </c>
      <c r="L98" s="102">
        <f>E98*K98</f>
        <v>0</v>
      </c>
      <c r="N98" s="99">
        <f>E98*M98</f>
        <v>0</v>
      </c>
      <c r="O98" s="100">
        <v>20</v>
      </c>
      <c r="P98" s="100">
        <v>33</v>
      </c>
      <c r="V98" s="103" t="s">
        <v>93</v>
      </c>
      <c r="X98" s="97" t="s">
        <v>291</v>
      </c>
      <c r="Y98" s="97" t="s">
        <v>291</v>
      </c>
      <c r="Z98" s="100" t="s">
        <v>293</v>
      </c>
      <c r="AA98" s="97" t="s">
        <v>294</v>
      </c>
      <c r="AB98" s="100">
        <v>8</v>
      </c>
      <c r="AJ98" s="86" t="s">
        <v>295</v>
      </c>
      <c r="AK98" s="86" t="s">
        <v>137</v>
      </c>
    </row>
    <row r="99" spans="1:37" ht="25.5">
      <c r="A99" s="95">
        <v>34</v>
      </c>
      <c r="B99" s="96" t="s">
        <v>284</v>
      </c>
      <c r="C99" s="97" t="s">
        <v>296</v>
      </c>
      <c r="D99" s="98" t="s">
        <v>297</v>
      </c>
      <c r="E99" s="99">
        <v>930</v>
      </c>
      <c r="F99" s="100" t="s">
        <v>298</v>
      </c>
      <c r="H99" s="101">
        <f>ROUND(E99*G99,2)</f>
        <v>0</v>
      </c>
      <c r="J99" s="101">
        <f>ROUND(E99*G99,2)</f>
        <v>0</v>
      </c>
      <c r="L99" s="102">
        <f>E99*K99</f>
        <v>0</v>
      </c>
      <c r="N99" s="99">
        <f>E99*M99</f>
        <v>0</v>
      </c>
      <c r="O99" s="100">
        <v>20</v>
      </c>
      <c r="P99" s="100">
        <v>34</v>
      </c>
      <c r="V99" s="103" t="s">
        <v>113</v>
      </c>
      <c r="W99" s="104">
        <v>520.79999999999995</v>
      </c>
      <c r="X99" s="97" t="s">
        <v>299</v>
      </c>
      <c r="Y99" s="97" t="s">
        <v>296</v>
      </c>
      <c r="Z99" s="100" t="s">
        <v>300</v>
      </c>
      <c r="AB99" s="100">
        <v>7</v>
      </c>
      <c r="AJ99" s="86" t="s">
        <v>290</v>
      </c>
      <c r="AK99" s="86" t="s">
        <v>137</v>
      </c>
    </row>
    <row r="100" spans="1:37">
      <c r="D100" s="145" t="s">
        <v>301</v>
      </c>
      <c r="E100" s="146"/>
      <c r="F100" s="147"/>
      <c r="G100" s="148"/>
      <c r="H100" s="148"/>
      <c r="I100" s="148"/>
      <c r="J100" s="148"/>
      <c r="K100" s="149"/>
      <c r="L100" s="149"/>
      <c r="M100" s="146"/>
      <c r="N100" s="146"/>
      <c r="O100" s="147"/>
      <c r="P100" s="147"/>
      <c r="Q100" s="146"/>
      <c r="R100" s="146"/>
      <c r="S100" s="146"/>
      <c r="T100" s="150"/>
      <c r="U100" s="150"/>
      <c r="V100" s="150" t="s">
        <v>0</v>
      </c>
      <c r="W100" s="151"/>
      <c r="X100" s="147"/>
    </row>
    <row r="101" spans="1:37">
      <c r="A101" s="95">
        <v>35</v>
      </c>
      <c r="B101" s="96" t="s">
        <v>284</v>
      </c>
      <c r="C101" s="97" t="s">
        <v>302</v>
      </c>
      <c r="D101" s="98" t="s">
        <v>303</v>
      </c>
      <c r="E101" s="99">
        <v>26</v>
      </c>
      <c r="F101" s="100" t="s">
        <v>287</v>
      </c>
      <c r="H101" s="101">
        <f>ROUND(E101*G101,2)</f>
        <v>0</v>
      </c>
      <c r="J101" s="101">
        <f t="shared" ref="J101:J116" si="0">ROUND(E101*G101,2)</f>
        <v>0</v>
      </c>
      <c r="L101" s="102">
        <f t="shared" ref="L101:L116" si="1">E101*K101</f>
        <v>0</v>
      </c>
      <c r="N101" s="99">
        <f t="shared" ref="N101:N116" si="2">E101*M101</f>
        <v>0</v>
      </c>
      <c r="O101" s="100">
        <v>20</v>
      </c>
      <c r="P101" s="100">
        <v>35</v>
      </c>
      <c r="V101" s="103" t="s">
        <v>113</v>
      </c>
      <c r="W101" s="104">
        <v>6.24</v>
      </c>
      <c r="X101" s="97" t="s">
        <v>304</v>
      </c>
      <c r="Y101" s="97" t="s">
        <v>302</v>
      </c>
      <c r="Z101" s="100" t="s">
        <v>289</v>
      </c>
      <c r="AB101" s="100">
        <v>7</v>
      </c>
      <c r="AJ101" s="86" t="s">
        <v>290</v>
      </c>
      <c r="AK101" s="86" t="s">
        <v>137</v>
      </c>
    </row>
    <row r="102" spans="1:37" ht="25.5">
      <c r="A102" s="95">
        <v>36</v>
      </c>
      <c r="B102" s="96" t="s">
        <v>230</v>
      </c>
      <c r="C102" s="97" t="s">
        <v>305</v>
      </c>
      <c r="D102" s="98" t="s">
        <v>306</v>
      </c>
      <c r="E102" s="99">
        <v>26</v>
      </c>
      <c r="F102" s="100" t="s">
        <v>287</v>
      </c>
      <c r="I102" s="101">
        <f>ROUND(E102*G102,2)</f>
        <v>0</v>
      </c>
      <c r="J102" s="101">
        <f t="shared" si="0"/>
        <v>0</v>
      </c>
      <c r="L102" s="102">
        <f t="shared" si="1"/>
        <v>0</v>
      </c>
      <c r="N102" s="99">
        <f t="shared" si="2"/>
        <v>0</v>
      </c>
      <c r="O102" s="100">
        <v>20</v>
      </c>
      <c r="P102" s="100">
        <v>36</v>
      </c>
      <c r="V102" s="103" t="s">
        <v>93</v>
      </c>
      <c r="X102" s="97" t="s">
        <v>305</v>
      </c>
      <c r="Y102" s="97" t="s">
        <v>305</v>
      </c>
      <c r="Z102" s="100" t="s">
        <v>307</v>
      </c>
      <c r="AA102" s="97" t="s">
        <v>308</v>
      </c>
      <c r="AB102" s="100">
        <v>8</v>
      </c>
      <c r="AJ102" s="86" t="s">
        <v>295</v>
      </c>
      <c r="AK102" s="86" t="s">
        <v>137</v>
      </c>
    </row>
    <row r="103" spans="1:37">
      <c r="A103" s="95">
        <v>37</v>
      </c>
      <c r="B103" s="96" t="s">
        <v>284</v>
      </c>
      <c r="C103" s="97" t="s">
        <v>309</v>
      </c>
      <c r="D103" s="98" t="s">
        <v>310</v>
      </c>
      <c r="E103" s="99">
        <v>9</v>
      </c>
      <c r="F103" s="100" t="s">
        <v>287</v>
      </c>
      <c r="H103" s="101">
        <f>ROUND(E103*G103,2)</f>
        <v>0</v>
      </c>
      <c r="J103" s="101">
        <f t="shared" si="0"/>
        <v>0</v>
      </c>
      <c r="L103" s="102">
        <f t="shared" si="1"/>
        <v>0</v>
      </c>
      <c r="N103" s="99">
        <f t="shared" si="2"/>
        <v>0</v>
      </c>
      <c r="O103" s="100">
        <v>20</v>
      </c>
      <c r="P103" s="100">
        <v>37</v>
      </c>
      <c r="V103" s="103" t="s">
        <v>113</v>
      </c>
      <c r="W103" s="104">
        <v>2.5379999999999998</v>
      </c>
      <c r="X103" s="97" t="s">
        <v>311</v>
      </c>
      <c r="Y103" s="97" t="s">
        <v>309</v>
      </c>
      <c r="Z103" s="100" t="s">
        <v>289</v>
      </c>
      <c r="AB103" s="100">
        <v>7</v>
      </c>
      <c r="AJ103" s="86" t="s">
        <v>290</v>
      </c>
      <c r="AK103" s="86" t="s">
        <v>137</v>
      </c>
    </row>
    <row r="104" spans="1:37" ht="25.5">
      <c r="A104" s="95">
        <v>38</v>
      </c>
      <c r="B104" s="96" t="s">
        <v>230</v>
      </c>
      <c r="C104" s="97" t="s">
        <v>312</v>
      </c>
      <c r="D104" s="98" t="s">
        <v>313</v>
      </c>
      <c r="E104" s="99">
        <v>9</v>
      </c>
      <c r="F104" s="100" t="s">
        <v>287</v>
      </c>
      <c r="I104" s="101">
        <f>ROUND(E104*G104,2)</f>
        <v>0</v>
      </c>
      <c r="J104" s="101">
        <f t="shared" si="0"/>
        <v>0</v>
      </c>
      <c r="L104" s="102">
        <f t="shared" si="1"/>
        <v>0</v>
      </c>
      <c r="N104" s="99">
        <f t="shared" si="2"/>
        <v>0</v>
      </c>
      <c r="O104" s="100">
        <v>20</v>
      </c>
      <c r="P104" s="100">
        <v>38</v>
      </c>
      <c r="V104" s="103" t="s">
        <v>93</v>
      </c>
      <c r="X104" s="97" t="s">
        <v>312</v>
      </c>
      <c r="Y104" s="97" t="s">
        <v>312</v>
      </c>
      <c r="Z104" s="100" t="s">
        <v>307</v>
      </c>
      <c r="AA104" s="97" t="s">
        <v>314</v>
      </c>
      <c r="AB104" s="100">
        <v>8</v>
      </c>
      <c r="AJ104" s="86" t="s">
        <v>295</v>
      </c>
      <c r="AK104" s="86" t="s">
        <v>137</v>
      </c>
    </row>
    <row r="105" spans="1:37">
      <c r="A105" s="95">
        <v>39</v>
      </c>
      <c r="B105" s="96" t="s">
        <v>284</v>
      </c>
      <c r="C105" s="97" t="s">
        <v>315</v>
      </c>
      <c r="D105" s="98" t="s">
        <v>316</v>
      </c>
      <c r="E105" s="99">
        <v>21</v>
      </c>
      <c r="F105" s="100" t="s">
        <v>287</v>
      </c>
      <c r="H105" s="101">
        <f>ROUND(E105*G105,2)</f>
        <v>0</v>
      </c>
      <c r="J105" s="101">
        <f t="shared" si="0"/>
        <v>0</v>
      </c>
      <c r="L105" s="102">
        <f t="shared" si="1"/>
        <v>0</v>
      </c>
      <c r="N105" s="99">
        <f t="shared" si="2"/>
        <v>0</v>
      </c>
      <c r="O105" s="100">
        <v>20</v>
      </c>
      <c r="P105" s="100">
        <v>39</v>
      </c>
      <c r="V105" s="103" t="s">
        <v>113</v>
      </c>
      <c r="W105" s="104">
        <v>5.9219999999999997</v>
      </c>
      <c r="X105" s="97" t="s">
        <v>317</v>
      </c>
      <c r="Y105" s="97" t="s">
        <v>315</v>
      </c>
      <c r="Z105" s="100" t="s">
        <v>289</v>
      </c>
      <c r="AB105" s="100">
        <v>7</v>
      </c>
      <c r="AJ105" s="86" t="s">
        <v>290</v>
      </c>
      <c r="AK105" s="86" t="s">
        <v>137</v>
      </c>
    </row>
    <row r="106" spans="1:37" ht="25.5">
      <c r="A106" s="95">
        <v>40</v>
      </c>
      <c r="B106" s="96" t="s">
        <v>230</v>
      </c>
      <c r="C106" s="97" t="s">
        <v>318</v>
      </c>
      <c r="D106" s="98" t="s">
        <v>319</v>
      </c>
      <c r="E106" s="99">
        <v>21</v>
      </c>
      <c r="F106" s="100" t="s">
        <v>287</v>
      </c>
      <c r="I106" s="101">
        <f>ROUND(E106*G106,2)</f>
        <v>0</v>
      </c>
      <c r="J106" s="101">
        <f t="shared" si="0"/>
        <v>0</v>
      </c>
      <c r="L106" s="102">
        <f t="shared" si="1"/>
        <v>0</v>
      </c>
      <c r="N106" s="99">
        <f t="shared" si="2"/>
        <v>0</v>
      </c>
      <c r="O106" s="100">
        <v>20</v>
      </c>
      <c r="P106" s="100">
        <v>40</v>
      </c>
      <c r="V106" s="103" t="s">
        <v>93</v>
      </c>
      <c r="X106" s="97" t="s">
        <v>318</v>
      </c>
      <c r="Y106" s="97" t="s">
        <v>318</v>
      </c>
      <c r="Z106" s="100" t="s">
        <v>307</v>
      </c>
      <c r="AA106" s="97" t="s">
        <v>308</v>
      </c>
      <c r="AB106" s="100">
        <v>8</v>
      </c>
      <c r="AJ106" s="86" t="s">
        <v>295</v>
      </c>
      <c r="AK106" s="86" t="s">
        <v>137</v>
      </c>
    </row>
    <row r="107" spans="1:37">
      <c r="A107" s="95">
        <v>41</v>
      </c>
      <c r="B107" s="96" t="s">
        <v>284</v>
      </c>
      <c r="C107" s="97" t="s">
        <v>320</v>
      </c>
      <c r="D107" s="98" t="s">
        <v>321</v>
      </c>
      <c r="E107" s="99">
        <v>10</v>
      </c>
      <c r="F107" s="100" t="s">
        <v>287</v>
      </c>
      <c r="H107" s="101">
        <f>ROUND(E107*G107,2)</f>
        <v>0</v>
      </c>
      <c r="J107" s="101">
        <f t="shared" si="0"/>
        <v>0</v>
      </c>
      <c r="L107" s="102">
        <f t="shared" si="1"/>
        <v>0</v>
      </c>
      <c r="N107" s="99">
        <f t="shared" si="2"/>
        <v>0</v>
      </c>
      <c r="O107" s="100">
        <v>20</v>
      </c>
      <c r="P107" s="100">
        <v>41</v>
      </c>
      <c r="V107" s="103" t="s">
        <v>113</v>
      </c>
      <c r="W107" s="104">
        <v>1.3</v>
      </c>
      <c r="X107" s="97" t="s">
        <v>322</v>
      </c>
      <c r="Y107" s="97" t="s">
        <v>320</v>
      </c>
      <c r="Z107" s="100" t="s">
        <v>289</v>
      </c>
      <c r="AB107" s="100">
        <v>7</v>
      </c>
      <c r="AJ107" s="86" t="s">
        <v>290</v>
      </c>
      <c r="AK107" s="86" t="s">
        <v>137</v>
      </c>
    </row>
    <row r="108" spans="1:37">
      <c r="A108" s="95">
        <v>42</v>
      </c>
      <c r="B108" s="96" t="s">
        <v>230</v>
      </c>
      <c r="C108" s="97" t="s">
        <v>323</v>
      </c>
      <c r="D108" s="98" t="s">
        <v>324</v>
      </c>
      <c r="E108" s="99">
        <v>10</v>
      </c>
      <c r="F108" s="100" t="s">
        <v>287</v>
      </c>
      <c r="I108" s="101">
        <f>ROUND(E108*G108,2)</f>
        <v>0</v>
      </c>
      <c r="J108" s="101">
        <f t="shared" si="0"/>
        <v>0</v>
      </c>
      <c r="L108" s="102">
        <f t="shared" si="1"/>
        <v>0</v>
      </c>
      <c r="N108" s="99">
        <f t="shared" si="2"/>
        <v>0</v>
      </c>
      <c r="O108" s="100">
        <v>20</v>
      </c>
      <c r="P108" s="100">
        <v>42</v>
      </c>
      <c r="V108" s="103" t="s">
        <v>93</v>
      </c>
      <c r="X108" s="97" t="s">
        <v>325</v>
      </c>
      <c r="Y108" s="97" t="s">
        <v>323</v>
      </c>
      <c r="Z108" s="100" t="s">
        <v>326</v>
      </c>
      <c r="AA108" s="97" t="s">
        <v>235</v>
      </c>
      <c r="AB108" s="100">
        <v>8</v>
      </c>
      <c r="AJ108" s="86" t="s">
        <v>295</v>
      </c>
      <c r="AK108" s="86" t="s">
        <v>137</v>
      </c>
    </row>
    <row r="109" spans="1:37">
      <c r="A109" s="95">
        <v>43</v>
      </c>
      <c r="B109" s="96" t="s">
        <v>284</v>
      </c>
      <c r="C109" s="97" t="s">
        <v>327</v>
      </c>
      <c r="D109" s="98" t="s">
        <v>328</v>
      </c>
      <c r="E109" s="99">
        <v>150</v>
      </c>
      <c r="F109" s="100" t="s">
        <v>287</v>
      </c>
      <c r="H109" s="101">
        <f>ROUND(E109*G109,2)</f>
        <v>0</v>
      </c>
      <c r="J109" s="101">
        <f t="shared" si="0"/>
        <v>0</v>
      </c>
      <c r="L109" s="102">
        <f t="shared" si="1"/>
        <v>0</v>
      </c>
      <c r="N109" s="99">
        <f t="shared" si="2"/>
        <v>0</v>
      </c>
      <c r="O109" s="100">
        <v>20</v>
      </c>
      <c r="P109" s="100">
        <v>43</v>
      </c>
      <c r="V109" s="103" t="s">
        <v>113</v>
      </c>
      <c r="W109" s="104">
        <v>57</v>
      </c>
      <c r="X109" s="97" t="s">
        <v>329</v>
      </c>
      <c r="Y109" s="97" t="s">
        <v>327</v>
      </c>
      <c r="Z109" s="100" t="s">
        <v>289</v>
      </c>
      <c r="AB109" s="100">
        <v>7</v>
      </c>
      <c r="AJ109" s="86" t="s">
        <v>290</v>
      </c>
      <c r="AK109" s="86" t="s">
        <v>137</v>
      </c>
    </row>
    <row r="110" spans="1:37" ht="25.5">
      <c r="A110" s="95">
        <v>44</v>
      </c>
      <c r="B110" s="96" t="s">
        <v>230</v>
      </c>
      <c r="C110" s="97" t="s">
        <v>330</v>
      </c>
      <c r="D110" s="98" t="s">
        <v>331</v>
      </c>
      <c r="E110" s="99">
        <v>150</v>
      </c>
      <c r="F110" s="100" t="s">
        <v>287</v>
      </c>
      <c r="I110" s="101">
        <f>ROUND(E110*G110,2)</f>
        <v>0</v>
      </c>
      <c r="J110" s="101">
        <f t="shared" si="0"/>
        <v>0</v>
      </c>
      <c r="L110" s="102">
        <f t="shared" si="1"/>
        <v>0</v>
      </c>
      <c r="N110" s="99">
        <f t="shared" si="2"/>
        <v>0</v>
      </c>
      <c r="O110" s="100">
        <v>20</v>
      </c>
      <c r="P110" s="100">
        <v>44</v>
      </c>
      <c r="V110" s="103" t="s">
        <v>93</v>
      </c>
      <c r="X110" s="97" t="s">
        <v>330</v>
      </c>
      <c r="Y110" s="97" t="s">
        <v>330</v>
      </c>
      <c r="Z110" s="100" t="s">
        <v>293</v>
      </c>
      <c r="AA110" s="97" t="s">
        <v>332</v>
      </c>
      <c r="AB110" s="100">
        <v>8</v>
      </c>
      <c r="AJ110" s="86" t="s">
        <v>295</v>
      </c>
      <c r="AK110" s="86" t="s">
        <v>137</v>
      </c>
    </row>
    <row r="111" spans="1:37">
      <c r="A111" s="95">
        <v>45</v>
      </c>
      <c r="B111" s="96" t="s">
        <v>284</v>
      </c>
      <c r="C111" s="97" t="s">
        <v>333</v>
      </c>
      <c r="D111" s="98" t="s">
        <v>334</v>
      </c>
      <c r="E111" s="99">
        <v>4</v>
      </c>
      <c r="F111" s="100" t="s">
        <v>287</v>
      </c>
      <c r="H111" s="101">
        <f>ROUND(E111*G111,2)</f>
        <v>0</v>
      </c>
      <c r="J111" s="101">
        <f t="shared" si="0"/>
        <v>0</v>
      </c>
      <c r="L111" s="102">
        <f t="shared" si="1"/>
        <v>0</v>
      </c>
      <c r="N111" s="99">
        <f t="shared" si="2"/>
        <v>0</v>
      </c>
      <c r="O111" s="100">
        <v>20</v>
      </c>
      <c r="P111" s="100">
        <v>45</v>
      </c>
      <c r="V111" s="103" t="s">
        <v>113</v>
      </c>
      <c r="W111" s="104">
        <v>6.38</v>
      </c>
      <c r="X111" s="97" t="s">
        <v>335</v>
      </c>
      <c r="Y111" s="97" t="s">
        <v>333</v>
      </c>
      <c r="Z111" s="100" t="s">
        <v>289</v>
      </c>
      <c r="AB111" s="100">
        <v>7</v>
      </c>
      <c r="AJ111" s="86" t="s">
        <v>290</v>
      </c>
      <c r="AK111" s="86" t="s">
        <v>137</v>
      </c>
    </row>
    <row r="112" spans="1:37">
      <c r="A112" s="95">
        <v>46</v>
      </c>
      <c r="B112" s="96" t="s">
        <v>230</v>
      </c>
      <c r="C112" s="97" t="s">
        <v>336</v>
      </c>
      <c r="D112" s="98" t="s">
        <v>337</v>
      </c>
      <c r="E112" s="99">
        <v>1</v>
      </c>
      <c r="F112" s="100" t="s">
        <v>287</v>
      </c>
      <c r="I112" s="101">
        <f>ROUND(E112*G112,2)</f>
        <v>0</v>
      </c>
      <c r="J112" s="101">
        <f t="shared" si="0"/>
        <v>0</v>
      </c>
      <c r="L112" s="102">
        <f t="shared" si="1"/>
        <v>0</v>
      </c>
      <c r="N112" s="99">
        <f t="shared" si="2"/>
        <v>0</v>
      </c>
      <c r="O112" s="100">
        <v>20</v>
      </c>
      <c r="P112" s="100">
        <v>46</v>
      </c>
      <c r="V112" s="103" t="s">
        <v>93</v>
      </c>
      <c r="X112" s="97" t="s">
        <v>336</v>
      </c>
      <c r="Y112" s="97" t="s">
        <v>336</v>
      </c>
      <c r="Z112" s="100" t="s">
        <v>326</v>
      </c>
      <c r="AA112" s="97" t="s">
        <v>338</v>
      </c>
      <c r="AB112" s="100">
        <v>8</v>
      </c>
      <c r="AJ112" s="86" t="s">
        <v>295</v>
      </c>
      <c r="AK112" s="86" t="s">
        <v>137</v>
      </c>
    </row>
    <row r="113" spans="1:37">
      <c r="A113" s="95">
        <v>47</v>
      </c>
      <c r="B113" s="96" t="s">
        <v>230</v>
      </c>
      <c r="C113" s="97" t="s">
        <v>339</v>
      </c>
      <c r="D113" s="98" t="s">
        <v>340</v>
      </c>
      <c r="E113" s="99">
        <v>1</v>
      </c>
      <c r="F113" s="100" t="s">
        <v>287</v>
      </c>
      <c r="I113" s="101">
        <f>ROUND(E113*G113,2)</f>
        <v>0</v>
      </c>
      <c r="J113" s="101">
        <f t="shared" si="0"/>
        <v>0</v>
      </c>
      <c r="L113" s="102">
        <f t="shared" si="1"/>
        <v>0</v>
      </c>
      <c r="N113" s="99">
        <f t="shared" si="2"/>
        <v>0</v>
      </c>
      <c r="O113" s="100">
        <v>20</v>
      </c>
      <c r="P113" s="100">
        <v>47</v>
      </c>
      <c r="V113" s="103" t="s">
        <v>93</v>
      </c>
      <c r="X113" s="97" t="s">
        <v>339</v>
      </c>
      <c r="Y113" s="97" t="s">
        <v>339</v>
      </c>
      <c r="Z113" s="100" t="s">
        <v>326</v>
      </c>
      <c r="AA113" s="97" t="s">
        <v>341</v>
      </c>
      <c r="AB113" s="100">
        <v>8</v>
      </c>
      <c r="AJ113" s="86" t="s">
        <v>295</v>
      </c>
      <c r="AK113" s="86" t="s">
        <v>137</v>
      </c>
    </row>
    <row r="114" spans="1:37">
      <c r="A114" s="95">
        <v>48</v>
      </c>
      <c r="B114" s="96" t="s">
        <v>230</v>
      </c>
      <c r="C114" s="97" t="s">
        <v>342</v>
      </c>
      <c r="D114" s="98" t="s">
        <v>343</v>
      </c>
      <c r="E114" s="99">
        <v>1</v>
      </c>
      <c r="F114" s="100" t="s">
        <v>287</v>
      </c>
      <c r="I114" s="101">
        <f>ROUND(E114*G114,2)</f>
        <v>0</v>
      </c>
      <c r="J114" s="101">
        <f t="shared" si="0"/>
        <v>0</v>
      </c>
      <c r="L114" s="102">
        <f t="shared" si="1"/>
        <v>0</v>
      </c>
      <c r="N114" s="99">
        <f t="shared" si="2"/>
        <v>0</v>
      </c>
      <c r="O114" s="100">
        <v>20</v>
      </c>
      <c r="P114" s="100">
        <v>48</v>
      </c>
      <c r="V114" s="103" t="s">
        <v>93</v>
      </c>
      <c r="X114" s="97" t="s">
        <v>342</v>
      </c>
      <c r="Y114" s="97" t="s">
        <v>342</v>
      </c>
      <c r="Z114" s="100" t="s">
        <v>326</v>
      </c>
      <c r="AA114" s="97" t="s">
        <v>344</v>
      </c>
      <c r="AB114" s="100">
        <v>8</v>
      </c>
      <c r="AJ114" s="86" t="s">
        <v>295</v>
      </c>
      <c r="AK114" s="86" t="s">
        <v>137</v>
      </c>
    </row>
    <row r="115" spans="1:37">
      <c r="A115" s="95">
        <v>49</v>
      </c>
      <c r="B115" s="96" t="s">
        <v>230</v>
      </c>
      <c r="C115" s="97" t="s">
        <v>345</v>
      </c>
      <c r="D115" s="98" t="s">
        <v>346</v>
      </c>
      <c r="E115" s="99">
        <v>1</v>
      </c>
      <c r="F115" s="100" t="s">
        <v>287</v>
      </c>
      <c r="I115" s="101">
        <f>ROUND(E115*G115,2)</f>
        <v>0</v>
      </c>
      <c r="J115" s="101">
        <f t="shared" si="0"/>
        <v>0</v>
      </c>
      <c r="L115" s="102">
        <f t="shared" si="1"/>
        <v>0</v>
      </c>
      <c r="N115" s="99">
        <f t="shared" si="2"/>
        <v>0</v>
      </c>
      <c r="O115" s="100">
        <v>20</v>
      </c>
      <c r="P115" s="100">
        <v>49</v>
      </c>
      <c r="V115" s="103" t="s">
        <v>93</v>
      </c>
      <c r="X115" s="97" t="s">
        <v>345</v>
      </c>
      <c r="Y115" s="97" t="s">
        <v>345</v>
      </c>
      <c r="Z115" s="100" t="s">
        <v>326</v>
      </c>
      <c r="AA115" s="97" t="s">
        <v>347</v>
      </c>
      <c r="AB115" s="100">
        <v>8</v>
      </c>
      <c r="AJ115" s="86" t="s">
        <v>295</v>
      </c>
      <c r="AK115" s="86" t="s">
        <v>137</v>
      </c>
    </row>
    <row r="116" spans="1:37">
      <c r="A116" s="95">
        <v>50</v>
      </c>
      <c r="B116" s="96" t="s">
        <v>284</v>
      </c>
      <c r="C116" s="97" t="s">
        <v>348</v>
      </c>
      <c r="D116" s="98" t="s">
        <v>349</v>
      </c>
      <c r="E116" s="99">
        <v>103</v>
      </c>
      <c r="F116" s="100" t="s">
        <v>287</v>
      </c>
      <c r="H116" s="101">
        <f>ROUND(E116*G116,2)</f>
        <v>0</v>
      </c>
      <c r="J116" s="101">
        <f t="shared" si="0"/>
        <v>0</v>
      </c>
      <c r="L116" s="102">
        <f t="shared" si="1"/>
        <v>0</v>
      </c>
      <c r="N116" s="99">
        <f t="shared" si="2"/>
        <v>0</v>
      </c>
      <c r="O116" s="100">
        <v>20</v>
      </c>
      <c r="P116" s="100">
        <v>50</v>
      </c>
      <c r="V116" s="103" t="s">
        <v>113</v>
      </c>
      <c r="X116" s="97" t="s">
        <v>348</v>
      </c>
      <c r="Y116" s="97" t="s">
        <v>348</v>
      </c>
      <c r="Z116" s="100" t="s">
        <v>326</v>
      </c>
      <c r="AB116" s="100">
        <v>7</v>
      </c>
      <c r="AJ116" s="86" t="s">
        <v>290</v>
      </c>
      <c r="AK116" s="86" t="s">
        <v>137</v>
      </c>
    </row>
    <row r="117" spans="1:37">
      <c r="D117" s="145" t="s">
        <v>350</v>
      </c>
      <c r="E117" s="146"/>
      <c r="F117" s="147"/>
      <c r="G117" s="148"/>
      <c r="H117" s="148"/>
      <c r="I117" s="148"/>
      <c r="J117" s="148"/>
      <c r="K117" s="149"/>
      <c r="L117" s="149"/>
      <c r="M117" s="146"/>
      <c r="N117" s="146"/>
      <c r="O117" s="147"/>
      <c r="P117" s="147"/>
      <c r="Q117" s="146"/>
      <c r="R117" s="146"/>
      <c r="S117" s="146"/>
      <c r="T117" s="150"/>
      <c r="U117" s="150"/>
      <c r="V117" s="150" t="s">
        <v>0</v>
      </c>
      <c r="W117" s="151"/>
      <c r="X117" s="147"/>
    </row>
    <row r="118" spans="1:37">
      <c r="D118" s="145" t="s">
        <v>351</v>
      </c>
      <c r="E118" s="146"/>
      <c r="F118" s="147"/>
      <c r="G118" s="148"/>
      <c r="H118" s="148"/>
      <c r="I118" s="148"/>
      <c r="J118" s="148"/>
      <c r="K118" s="149"/>
      <c r="L118" s="149"/>
      <c r="M118" s="146"/>
      <c r="N118" s="146"/>
      <c r="O118" s="147"/>
      <c r="P118" s="147"/>
      <c r="Q118" s="146"/>
      <c r="R118" s="146"/>
      <c r="S118" s="146"/>
      <c r="T118" s="150"/>
      <c r="U118" s="150"/>
      <c r="V118" s="150" t="s">
        <v>0</v>
      </c>
      <c r="W118" s="151"/>
      <c r="X118" s="147"/>
    </row>
    <row r="119" spans="1:37">
      <c r="D119" s="145" t="s">
        <v>352</v>
      </c>
      <c r="E119" s="146"/>
      <c r="F119" s="147"/>
      <c r="G119" s="148"/>
      <c r="H119" s="148"/>
      <c r="I119" s="148"/>
      <c r="J119" s="148"/>
      <c r="K119" s="149"/>
      <c r="L119" s="149"/>
      <c r="M119" s="146"/>
      <c r="N119" s="146"/>
      <c r="O119" s="147"/>
      <c r="P119" s="147"/>
      <c r="Q119" s="146"/>
      <c r="R119" s="146"/>
      <c r="S119" s="146"/>
      <c r="T119" s="150"/>
      <c r="U119" s="150"/>
      <c r="V119" s="150" t="s">
        <v>0</v>
      </c>
      <c r="W119" s="151"/>
      <c r="X119" s="147"/>
    </row>
    <row r="120" spans="1:37">
      <c r="D120" s="145" t="s">
        <v>353</v>
      </c>
      <c r="E120" s="146"/>
      <c r="F120" s="147"/>
      <c r="G120" s="148"/>
      <c r="H120" s="148"/>
      <c r="I120" s="148"/>
      <c r="J120" s="148"/>
      <c r="K120" s="149"/>
      <c r="L120" s="149"/>
      <c r="M120" s="146"/>
      <c r="N120" s="146"/>
      <c r="O120" s="147"/>
      <c r="P120" s="147"/>
      <c r="Q120" s="146"/>
      <c r="R120" s="146"/>
      <c r="S120" s="146"/>
      <c r="T120" s="150"/>
      <c r="U120" s="150"/>
      <c r="V120" s="150" t="s">
        <v>0</v>
      </c>
      <c r="W120" s="151"/>
      <c r="X120" s="147"/>
    </row>
    <row r="121" spans="1:37">
      <c r="D121" s="145" t="s">
        <v>354</v>
      </c>
      <c r="E121" s="146"/>
      <c r="F121" s="147"/>
      <c r="G121" s="148"/>
      <c r="H121" s="148"/>
      <c r="I121" s="148"/>
      <c r="J121" s="148"/>
      <c r="K121" s="149"/>
      <c r="L121" s="149"/>
      <c r="M121" s="146"/>
      <c r="N121" s="146"/>
      <c r="O121" s="147"/>
      <c r="P121" s="147"/>
      <c r="Q121" s="146"/>
      <c r="R121" s="146"/>
      <c r="S121" s="146"/>
      <c r="T121" s="150"/>
      <c r="U121" s="150"/>
      <c r="V121" s="150" t="s">
        <v>0</v>
      </c>
      <c r="W121" s="151"/>
      <c r="X121" s="147"/>
    </row>
    <row r="122" spans="1:37">
      <c r="D122" s="145" t="s">
        <v>352</v>
      </c>
      <c r="E122" s="146"/>
      <c r="F122" s="147"/>
      <c r="G122" s="148"/>
      <c r="H122" s="148"/>
      <c r="I122" s="148"/>
      <c r="J122" s="148"/>
      <c r="K122" s="149"/>
      <c r="L122" s="149"/>
      <c r="M122" s="146"/>
      <c r="N122" s="146"/>
      <c r="O122" s="147"/>
      <c r="P122" s="147"/>
      <c r="Q122" s="146"/>
      <c r="R122" s="146"/>
      <c r="S122" s="146"/>
      <c r="T122" s="150"/>
      <c r="U122" s="150"/>
      <c r="V122" s="150" t="s">
        <v>0</v>
      </c>
      <c r="W122" s="151"/>
      <c r="X122" s="147"/>
    </row>
    <row r="123" spans="1:37">
      <c r="D123" s="145" t="s">
        <v>355</v>
      </c>
      <c r="E123" s="146"/>
      <c r="F123" s="147"/>
      <c r="G123" s="148"/>
      <c r="H123" s="148"/>
      <c r="I123" s="148"/>
      <c r="J123" s="148"/>
      <c r="K123" s="149"/>
      <c r="L123" s="149"/>
      <c r="M123" s="146"/>
      <c r="N123" s="146"/>
      <c r="O123" s="147"/>
      <c r="P123" s="147"/>
      <c r="Q123" s="146"/>
      <c r="R123" s="146"/>
      <c r="S123" s="146"/>
      <c r="T123" s="150"/>
      <c r="U123" s="150"/>
      <c r="V123" s="150" t="s">
        <v>0</v>
      </c>
      <c r="W123" s="151"/>
      <c r="X123" s="147"/>
    </row>
    <row r="124" spans="1:37">
      <c r="D124" s="145" t="s">
        <v>356</v>
      </c>
      <c r="E124" s="146"/>
      <c r="F124" s="147"/>
      <c r="G124" s="148"/>
      <c r="H124" s="148"/>
      <c r="I124" s="148"/>
      <c r="J124" s="148"/>
      <c r="K124" s="149"/>
      <c r="L124" s="149"/>
      <c r="M124" s="146"/>
      <c r="N124" s="146"/>
      <c r="O124" s="147"/>
      <c r="P124" s="147"/>
      <c r="Q124" s="146"/>
      <c r="R124" s="146"/>
      <c r="S124" s="146"/>
      <c r="T124" s="150"/>
      <c r="U124" s="150"/>
      <c r="V124" s="150" t="s">
        <v>0</v>
      </c>
      <c r="W124" s="151"/>
      <c r="X124" s="147"/>
    </row>
    <row r="125" spans="1:37">
      <c r="D125" s="145" t="s">
        <v>352</v>
      </c>
      <c r="E125" s="146"/>
      <c r="F125" s="147"/>
      <c r="G125" s="148"/>
      <c r="H125" s="148"/>
      <c r="I125" s="148"/>
      <c r="J125" s="148"/>
      <c r="K125" s="149"/>
      <c r="L125" s="149"/>
      <c r="M125" s="146"/>
      <c r="N125" s="146"/>
      <c r="O125" s="147"/>
      <c r="P125" s="147"/>
      <c r="Q125" s="146"/>
      <c r="R125" s="146"/>
      <c r="S125" s="146"/>
      <c r="T125" s="150"/>
      <c r="U125" s="150"/>
      <c r="V125" s="150" t="s">
        <v>0</v>
      </c>
      <c r="W125" s="151"/>
      <c r="X125" s="147"/>
    </row>
    <row r="126" spans="1:37">
      <c r="D126" s="145" t="s">
        <v>357</v>
      </c>
      <c r="E126" s="146"/>
      <c r="F126" s="147"/>
      <c r="G126" s="148"/>
      <c r="H126" s="148"/>
      <c r="I126" s="148"/>
      <c r="J126" s="148"/>
      <c r="K126" s="149"/>
      <c r="L126" s="149"/>
      <c r="M126" s="146"/>
      <c r="N126" s="146"/>
      <c r="O126" s="147"/>
      <c r="P126" s="147"/>
      <c r="Q126" s="146"/>
      <c r="R126" s="146"/>
      <c r="S126" s="146"/>
      <c r="T126" s="150"/>
      <c r="U126" s="150"/>
      <c r="V126" s="150" t="s">
        <v>0</v>
      </c>
      <c r="W126" s="151"/>
      <c r="X126" s="147"/>
    </row>
    <row r="127" spans="1:37">
      <c r="D127" s="145" t="s">
        <v>358</v>
      </c>
      <c r="E127" s="146"/>
      <c r="F127" s="147"/>
      <c r="G127" s="148"/>
      <c r="H127" s="148"/>
      <c r="I127" s="148"/>
      <c r="J127" s="148"/>
      <c r="K127" s="149"/>
      <c r="L127" s="149"/>
      <c r="M127" s="146"/>
      <c r="N127" s="146"/>
      <c r="O127" s="147"/>
      <c r="P127" s="147"/>
      <c r="Q127" s="146"/>
      <c r="R127" s="146"/>
      <c r="S127" s="146"/>
      <c r="T127" s="150"/>
      <c r="U127" s="150"/>
      <c r="V127" s="150" t="s">
        <v>0</v>
      </c>
      <c r="W127" s="151"/>
      <c r="X127" s="147"/>
    </row>
    <row r="128" spans="1:37">
      <c r="A128" s="95">
        <v>51</v>
      </c>
      <c r="B128" s="96" t="s">
        <v>230</v>
      </c>
      <c r="C128" s="97" t="s">
        <v>359</v>
      </c>
      <c r="D128" s="98" t="s">
        <v>350</v>
      </c>
      <c r="E128" s="99">
        <v>21</v>
      </c>
      <c r="F128" s="100" t="s">
        <v>287</v>
      </c>
      <c r="I128" s="101">
        <f>ROUND(E128*G128,2)</f>
        <v>0</v>
      </c>
      <c r="J128" s="101">
        <f t="shared" ref="J128:J134" si="3">ROUND(E128*G128,2)</f>
        <v>0</v>
      </c>
      <c r="L128" s="102">
        <f t="shared" ref="L128:L134" si="4">E128*K128</f>
        <v>0</v>
      </c>
      <c r="N128" s="99">
        <f t="shared" ref="N128:N134" si="5">E128*M128</f>
        <v>0</v>
      </c>
      <c r="O128" s="100">
        <v>20</v>
      </c>
      <c r="P128" s="100">
        <v>51</v>
      </c>
      <c r="V128" s="103" t="s">
        <v>93</v>
      </c>
      <c r="X128" s="97" t="s">
        <v>359</v>
      </c>
      <c r="Y128" s="97" t="s">
        <v>359</v>
      </c>
      <c r="Z128" s="100" t="s">
        <v>360</v>
      </c>
      <c r="AA128" s="97" t="s">
        <v>235</v>
      </c>
      <c r="AB128" s="100">
        <v>8</v>
      </c>
      <c r="AJ128" s="86" t="s">
        <v>295</v>
      </c>
      <c r="AK128" s="86" t="s">
        <v>137</v>
      </c>
    </row>
    <row r="129" spans="1:37">
      <c r="A129" s="95">
        <v>52</v>
      </c>
      <c r="B129" s="96" t="s">
        <v>230</v>
      </c>
      <c r="C129" s="97" t="s">
        <v>361</v>
      </c>
      <c r="D129" s="98" t="s">
        <v>362</v>
      </c>
      <c r="E129" s="99">
        <v>11</v>
      </c>
      <c r="F129" s="100" t="s">
        <v>287</v>
      </c>
      <c r="I129" s="101">
        <f>ROUND(E129*G129,2)</f>
        <v>0</v>
      </c>
      <c r="J129" s="101">
        <f t="shared" si="3"/>
        <v>0</v>
      </c>
      <c r="L129" s="102">
        <f t="shared" si="4"/>
        <v>0</v>
      </c>
      <c r="N129" s="99">
        <f t="shared" si="5"/>
        <v>0</v>
      </c>
      <c r="O129" s="100">
        <v>20</v>
      </c>
      <c r="P129" s="100">
        <v>52</v>
      </c>
      <c r="V129" s="103" t="s">
        <v>93</v>
      </c>
      <c r="X129" s="97" t="s">
        <v>361</v>
      </c>
      <c r="Y129" s="97" t="s">
        <v>361</v>
      </c>
      <c r="Z129" s="100" t="s">
        <v>363</v>
      </c>
      <c r="AA129" s="97" t="s">
        <v>235</v>
      </c>
      <c r="AB129" s="100">
        <v>8</v>
      </c>
      <c r="AJ129" s="86" t="s">
        <v>295</v>
      </c>
      <c r="AK129" s="86" t="s">
        <v>137</v>
      </c>
    </row>
    <row r="130" spans="1:37">
      <c r="A130" s="95">
        <v>53</v>
      </c>
      <c r="B130" s="96" t="s">
        <v>230</v>
      </c>
      <c r="C130" s="97" t="s">
        <v>364</v>
      </c>
      <c r="D130" s="98" t="s">
        <v>355</v>
      </c>
      <c r="E130" s="99">
        <v>55</v>
      </c>
      <c r="F130" s="100" t="s">
        <v>287</v>
      </c>
      <c r="I130" s="101">
        <f>ROUND(E130*G130,2)</f>
        <v>0</v>
      </c>
      <c r="J130" s="101">
        <f t="shared" si="3"/>
        <v>0</v>
      </c>
      <c r="L130" s="102">
        <f t="shared" si="4"/>
        <v>0</v>
      </c>
      <c r="N130" s="99">
        <f t="shared" si="5"/>
        <v>0</v>
      </c>
      <c r="O130" s="100">
        <v>20</v>
      </c>
      <c r="P130" s="100">
        <v>53</v>
      </c>
      <c r="V130" s="103" t="s">
        <v>93</v>
      </c>
      <c r="X130" s="97" t="s">
        <v>361</v>
      </c>
      <c r="Y130" s="97" t="s">
        <v>364</v>
      </c>
      <c r="Z130" s="100" t="s">
        <v>363</v>
      </c>
      <c r="AA130" s="97" t="s">
        <v>235</v>
      </c>
      <c r="AB130" s="100">
        <v>8</v>
      </c>
      <c r="AJ130" s="86" t="s">
        <v>295</v>
      </c>
      <c r="AK130" s="86" t="s">
        <v>137</v>
      </c>
    </row>
    <row r="131" spans="1:37">
      <c r="A131" s="95">
        <v>54</v>
      </c>
      <c r="B131" s="96" t="s">
        <v>230</v>
      </c>
      <c r="C131" s="97" t="s">
        <v>365</v>
      </c>
      <c r="D131" s="98" t="s">
        <v>357</v>
      </c>
      <c r="E131" s="99">
        <v>16</v>
      </c>
      <c r="F131" s="100" t="s">
        <v>287</v>
      </c>
      <c r="I131" s="101">
        <f>ROUND(E131*G131,2)</f>
        <v>0</v>
      </c>
      <c r="J131" s="101">
        <f t="shared" si="3"/>
        <v>0</v>
      </c>
      <c r="L131" s="102">
        <f t="shared" si="4"/>
        <v>0</v>
      </c>
      <c r="N131" s="99">
        <f t="shared" si="5"/>
        <v>0</v>
      </c>
      <c r="O131" s="100">
        <v>20</v>
      </c>
      <c r="P131" s="100">
        <v>54</v>
      </c>
      <c r="V131" s="103" t="s">
        <v>93</v>
      </c>
      <c r="X131" s="97" t="s">
        <v>361</v>
      </c>
      <c r="Y131" s="97" t="s">
        <v>365</v>
      </c>
      <c r="Z131" s="100" t="s">
        <v>363</v>
      </c>
      <c r="AA131" s="97" t="s">
        <v>235</v>
      </c>
      <c r="AB131" s="100">
        <v>8</v>
      </c>
      <c r="AJ131" s="86" t="s">
        <v>295</v>
      </c>
      <c r="AK131" s="86" t="s">
        <v>137</v>
      </c>
    </row>
    <row r="132" spans="1:37">
      <c r="A132" s="95">
        <v>55</v>
      </c>
      <c r="B132" s="96" t="s">
        <v>284</v>
      </c>
      <c r="C132" s="97" t="s">
        <v>366</v>
      </c>
      <c r="D132" s="98" t="s">
        <v>367</v>
      </c>
      <c r="E132" s="99">
        <v>22</v>
      </c>
      <c r="F132" s="100" t="s">
        <v>287</v>
      </c>
      <c r="H132" s="101">
        <f>ROUND(E132*G132,2)</f>
        <v>0</v>
      </c>
      <c r="J132" s="101">
        <f t="shared" si="3"/>
        <v>0</v>
      </c>
      <c r="L132" s="102">
        <f t="shared" si="4"/>
        <v>0</v>
      </c>
      <c r="N132" s="99">
        <f t="shared" si="5"/>
        <v>0</v>
      </c>
      <c r="O132" s="100">
        <v>20</v>
      </c>
      <c r="P132" s="100">
        <v>55</v>
      </c>
      <c r="V132" s="103" t="s">
        <v>113</v>
      </c>
      <c r="X132" s="97" t="s">
        <v>366</v>
      </c>
      <c r="Y132" s="97" t="s">
        <v>366</v>
      </c>
      <c r="Z132" s="100" t="s">
        <v>326</v>
      </c>
      <c r="AB132" s="100">
        <v>7</v>
      </c>
      <c r="AJ132" s="86" t="s">
        <v>290</v>
      </c>
      <c r="AK132" s="86" t="s">
        <v>137</v>
      </c>
    </row>
    <row r="133" spans="1:37">
      <c r="A133" s="95">
        <v>56</v>
      </c>
      <c r="B133" s="96" t="s">
        <v>230</v>
      </c>
      <c r="C133" s="97" t="s">
        <v>368</v>
      </c>
      <c r="D133" s="98" t="s">
        <v>369</v>
      </c>
      <c r="E133" s="99">
        <v>22</v>
      </c>
      <c r="F133" s="100" t="s">
        <v>287</v>
      </c>
      <c r="I133" s="101">
        <f>ROUND(E133*G133,2)</f>
        <v>0</v>
      </c>
      <c r="J133" s="101">
        <f t="shared" si="3"/>
        <v>0</v>
      </c>
      <c r="L133" s="102">
        <f t="shared" si="4"/>
        <v>0</v>
      </c>
      <c r="N133" s="99">
        <f t="shared" si="5"/>
        <v>0</v>
      </c>
      <c r="O133" s="100">
        <v>20</v>
      </c>
      <c r="P133" s="100">
        <v>56</v>
      </c>
      <c r="V133" s="103" t="s">
        <v>93</v>
      </c>
      <c r="X133" s="97" t="s">
        <v>368</v>
      </c>
      <c r="Y133" s="97" t="s">
        <v>368</v>
      </c>
      <c r="Z133" s="100" t="s">
        <v>363</v>
      </c>
      <c r="AA133" s="97" t="s">
        <v>235</v>
      </c>
      <c r="AB133" s="100">
        <v>8</v>
      </c>
      <c r="AJ133" s="86" t="s">
        <v>295</v>
      </c>
      <c r="AK133" s="86" t="s">
        <v>137</v>
      </c>
    </row>
    <row r="134" spans="1:37" ht="15" customHeight="1">
      <c r="A134" s="95">
        <v>57</v>
      </c>
      <c r="B134" s="96" t="s">
        <v>284</v>
      </c>
      <c r="C134" s="97" t="s">
        <v>370</v>
      </c>
      <c r="D134" s="98" t="s">
        <v>371</v>
      </c>
      <c r="E134" s="99">
        <v>150</v>
      </c>
      <c r="F134" s="100" t="s">
        <v>298</v>
      </c>
      <c r="H134" s="101">
        <f>ROUND(E134*G134,2)</f>
        <v>0</v>
      </c>
      <c r="J134" s="101">
        <f t="shared" si="3"/>
        <v>0</v>
      </c>
      <c r="L134" s="102">
        <f t="shared" si="4"/>
        <v>0</v>
      </c>
      <c r="N134" s="99">
        <f t="shared" si="5"/>
        <v>0</v>
      </c>
      <c r="O134" s="100">
        <v>20</v>
      </c>
      <c r="P134" s="100">
        <v>57</v>
      </c>
      <c r="V134" s="103" t="s">
        <v>113</v>
      </c>
      <c r="W134" s="104">
        <v>6.6</v>
      </c>
      <c r="X134" s="97" t="s">
        <v>372</v>
      </c>
      <c r="Y134" s="97" t="s">
        <v>370</v>
      </c>
      <c r="Z134" s="100" t="s">
        <v>289</v>
      </c>
      <c r="AB134" s="100">
        <v>7</v>
      </c>
      <c r="AJ134" s="86" t="s">
        <v>290</v>
      </c>
      <c r="AK134" s="86" t="s">
        <v>137</v>
      </c>
    </row>
    <row r="135" spans="1:37">
      <c r="D135" s="145" t="s">
        <v>373</v>
      </c>
      <c r="E135" s="146"/>
      <c r="F135" s="147"/>
      <c r="G135" s="148"/>
      <c r="H135" s="148"/>
      <c r="I135" s="148"/>
      <c r="J135" s="148"/>
      <c r="K135" s="149"/>
      <c r="L135" s="149"/>
      <c r="M135" s="146"/>
      <c r="N135" s="146"/>
      <c r="O135" s="147"/>
      <c r="P135" s="147"/>
      <c r="Q135" s="146"/>
      <c r="R135" s="146"/>
      <c r="S135" s="146"/>
      <c r="T135" s="150"/>
      <c r="U135" s="150"/>
      <c r="V135" s="150" t="s">
        <v>0</v>
      </c>
      <c r="W135" s="151"/>
      <c r="X135" s="147"/>
    </row>
    <row r="136" spans="1:37">
      <c r="A136" s="95">
        <v>58</v>
      </c>
      <c r="B136" s="96" t="s">
        <v>230</v>
      </c>
      <c r="C136" s="97" t="s">
        <v>374</v>
      </c>
      <c r="D136" s="98" t="s">
        <v>375</v>
      </c>
      <c r="E136" s="99">
        <v>150</v>
      </c>
      <c r="F136" s="100" t="s">
        <v>298</v>
      </c>
      <c r="I136" s="101">
        <f>ROUND(E136*G136,2)</f>
        <v>0</v>
      </c>
      <c r="J136" s="101">
        <f t="shared" ref="J136:J145" si="6">ROUND(E136*G136,2)</f>
        <v>0</v>
      </c>
      <c r="L136" s="102">
        <f t="shared" ref="L136:L145" si="7">E136*K136</f>
        <v>0</v>
      </c>
      <c r="N136" s="99">
        <f t="shared" ref="N136:N145" si="8">E136*M136</f>
        <v>0</v>
      </c>
      <c r="O136" s="100">
        <v>20</v>
      </c>
      <c r="P136" s="100">
        <v>58</v>
      </c>
      <c r="V136" s="103" t="s">
        <v>93</v>
      </c>
      <c r="X136" s="97" t="s">
        <v>374</v>
      </c>
      <c r="Y136" s="97" t="s">
        <v>374</v>
      </c>
      <c r="Z136" s="100" t="s">
        <v>376</v>
      </c>
      <c r="AA136" s="97" t="s">
        <v>377</v>
      </c>
      <c r="AB136" s="100">
        <v>8</v>
      </c>
      <c r="AJ136" s="86" t="s">
        <v>295</v>
      </c>
      <c r="AK136" s="86" t="s">
        <v>137</v>
      </c>
    </row>
    <row r="137" spans="1:37" ht="25.5">
      <c r="A137" s="95">
        <v>59</v>
      </c>
      <c r="B137" s="96" t="s">
        <v>284</v>
      </c>
      <c r="C137" s="97" t="s">
        <v>378</v>
      </c>
      <c r="D137" s="98" t="s">
        <v>379</v>
      </c>
      <c r="E137" s="99">
        <v>2120</v>
      </c>
      <c r="F137" s="100" t="s">
        <v>298</v>
      </c>
      <c r="H137" s="101">
        <f>ROUND(E137*G137,2)</f>
        <v>0</v>
      </c>
      <c r="J137" s="101">
        <f t="shared" si="6"/>
        <v>0</v>
      </c>
      <c r="L137" s="102">
        <f t="shared" si="7"/>
        <v>0</v>
      </c>
      <c r="N137" s="99">
        <f t="shared" si="8"/>
        <v>0</v>
      </c>
      <c r="O137" s="100">
        <v>20</v>
      </c>
      <c r="P137" s="100">
        <v>59</v>
      </c>
      <c r="V137" s="103" t="s">
        <v>113</v>
      </c>
      <c r="W137" s="104">
        <v>125.08</v>
      </c>
      <c r="X137" s="97" t="s">
        <v>380</v>
      </c>
      <c r="Y137" s="97" t="s">
        <v>378</v>
      </c>
      <c r="Z137" s="100" t="s">
        <v>289</v>
      </c>
      <c r="AB137" s="100">
        <v>7</v>
      </c>
      <c r="AJ137" s="86" t="s">
        <v>290</v>
      </c>
      <c r="AK137" s="86" t="s">
        <v>137</v>
      </c>
    </row>
    <row r="138" spans="1:37">
      <c r="A138" s="95">
        <v>60</v>
      </c>
      <c r="B138" s="96" t="s">
        <v>230</v>
      </c>
      <c r="C138" s="97" t="s">
        <v>381</v>
      </c>
      <c r="D138" s="98" t="s">
        <v>382</v>
      </c>
      <c r="E138" s="99">
        <v>2120</v>
      </c>
      <c r="F138" s="100" t="s">
        <v>298</v>
      </c>
      <c r="I138" s="101">
        <f>ROUND(E138*G138,2)</f>
        <v>0</v>
      </c>
      <c r="J138" s="101">
        <f t="shared" si="6"/>
        <v>0</v>
      </c>
      <c r="L138" s="102">
        <f t="shared" si="7"/>
        <v>0</v>
      </c>
      <c r="N138" s="99">
        <f t="shared" si="8"/>
        <v>0</v>
      </c>
      <c r="O138" s="100">
        <v>20</v>
      </c>
      <c r="P138" s="100">
        <v>60</v>
      </c>
      <c r="V138" s="103" t="s">
        <v>93</v>
      </c>
      <c r="X138" s="97" t="s">
        <v>381</v>
      </c>
      <c r="Y138" s="97" t="s">
        <v>381</v>
      </c>
      <c r="Z138" s="100" t="s">
        <v>376</v>
      </c>
      <c r="AA138" s="97" t="s">
        <v>383</v>
      </c>
      <c r="AB138" s="100">
        <v>8</v>
      </c>
      <c r="AJ138" s="86" t="s">
        <v>295</v>
      </c>
      <c r="AK138" s="86" t="s">
        <v>137</v>
      </c>
    </row>
    <row r="139" spans="1:37" ht="25.5">
      <c r="A139" s="95">
        <v>61</v>
      </c>
      <c r="B139" s="96" t="s">
        <v>284</v>
      </c>
      <c r="C139" s="97" t="s">
        <v>384</v>
      </c>
      <c r="D139" s="98" t="s">
        <v>385</v>
      </c>
      <c r="E139" s="99">
        <v>2840</v>
      </c>
      <c r="F139" s="100" t="s">
        <v>298</v>
      </c>
      <c r="H139" s="101">
        <f>ROUND(E139*G139,2)</f>
        <v>0</v>
      </c>
      <c r="J139" s="101">
        <f t="shared" si="6"/>
        <v>0</v>
      </c>
      <c r="L139" s="102">
        <f t="shared" si="7"/>
        <v>0</v>
      </c>
      <c r="N139" s="99">
        <f t="shared" si="8"/>
        <v>0</v>
      </c>
      <c r="O139" s="100">
        <v>20</v>
      </c>
      <c r="P139" s="100">
        <v>61</v>
      </c>
      <c r="V139" s="103" t="s">
        <v>113</v>
      </c>
      <c r="W139" s="104">
        <v>167.56</v>
      </c>
      <c r="X139" s="97" t="s">
        <v>386</v>
      </c>
      <c r="Y139" s="97" t="s">
        <v>384</v>
      </c>
      <c r="Z139" s="100" t="s">
        <v>289</v>
      </c>
      <c r="AB139" s="100">
        <v>7</v>
      </c>
      <c r="AJ139" s="86" t="s">
        <v>290</v>
      </c>
      <c r="AK139" s="86" t="s">
        <v>137</v>
      </c>
    </row>
    <row r="140" spans="1:37">
      <c r="A140" s="95">
        <v>62</v>
      </c>
      <c r="B140" s="96" t="s">
        <v>230</v>
      </c>
      <c r="C140" s="97" t="s">
        <v>387</v>
      </c>
      <c r="D140" s="98" t="s">
        <v>388</v>
      </c>
      <c r="E140" s="99">
        <v>2840</v>
      </c>
      <c r="F140" s="100" t="s">
        <v>298</v>
      </c>
      <c r="I140" s="101">
        <f>ROUND(E140*G140,2)</f>
        <v>0</v>
      </c>
      <c r="J140" s="101">
        <f t="shared" si="6"/>
        <v>0</v>
      </c>
      <c r="L140" s="102">
        <f t="shared" si="7"/>
        <v>0</v>
      </c>
      <c r="N140" s="99">
        <f t="shared" si="8"/>
        <v>0</v>
      </c>
      <c r="O140" s="100">
        <v>20</v>
      </c>
      <c r="P140" s="100">
        <v>62</v>
      </c>
      <c r="V140" s="103" t="s">
        <v>93</v>
      </c>
      <c r="X140" s="97" t="s">
        <v>387</v>
      </c>
      <c r="Y140" s="97" t="s">
        <v>387</v>
      </c>
      <c r="Z140" s="100" t="s">
        <v>376</v>
      </c>
      <c r="AA140" s="97" t="s">
        <v>389</v>
      </c>
      <c r="AB140" s="100">
        <v>8</v>
      </c>
      <c r="AJ140" s="86" t="s">
        <v>295</v>
      </c>
      <c r="AK140" s="86" t="s">
        <v>137</v>
      </c>
    </row>
    <row r="141" spans="1:37" ht="25.5">
      <c r="A141" s="95">
        <v>63</v>
      </c>
      <c r="B141" s="96" t="s">
        <v>284</v>
      </c>
      <c r="C141" s="97" t="s">
        <v>390</v>
      </c>
      <c r="D141" s="98" t="s">
        <v>391</v>
      </c>
      <c r="E141" s="99">
        <v>750</v>
      </c>
      <c r="F141" s="100" t="s">
        <v>298</v>
      </c>
      <c r="H141" s="101">
        <f>ROUND(E141*G141,2)</f>
        <v>0</v>
      </c>
      <c r="J141" s="101">
        <f t="shared" si="6"/>
        <v>0</v>
      </c>
      <c r="L141" s="102">
        <f t="shared" si="7"/>
        <v>0</v>
      </c>
      <c r="N141" s="99">
        <f t="shared" si="8"/>
        <v>0</v>
      </c>
      <c r="O141" s="100">
        <v>20</v>
      </c>
      <c r="P141" s="100">
        <v>63</v>
      </c>
      <c r="V141" s="103" t="s">
        <v>113</v>
      </c>
      <c r="W141" s="104">
        <v>44.25</v>
      </c>
      <c r="X141" s="97" t="s">
        <v>392</v>
      </c>
      <c r="Y141" s="97" t="s">
        <v>390</v>
      </c>
      <c r="Z141" s="100" t="s">
        <v>289</v>
      </c>
      <c r="AB141" s="100">
        <v>7</v>
      </c>
      <c r="AJ141" s="86" t="s">
        <v>290</v>
      </c>
      <c r="AK141" s="86" t="s">
        <v>137</v>
      </c>
    </row>
    <row r="142" spans="1:37">
      <c r="A142" s="95">
        <v>64</v>
      </c>
      <c r="B142" s="96" t="s">
        <v>230</v>
      </c>
      <c r="C142" s="97" t="s">
        <v>393</v>
      </c>
      <c r="D142" s="98" t="s">
        <v>394</v>
      </c>
      <c r="E142" s="99">
        <v>750</v>
      </c>
      <c r="F142" s="100" t="s">
        <v>298</v>
      </c>
      <c r="I142" s="101">
        <f>ROUND(E142*G142,2)</f>
        <v>0</v>
      </c>
      <c r="J142" s="101">
        <f t="shared" si="6"/>
        <v>0</v>
      </c>
      <c r="L142" s="102">
        <f t="shared" si="7"/>
        <v>0</v>
      </c>
      <c r="N142" s="99">
        <f t="shared" si="8"/>
        <v>0</v>
      </c>
      <c r="O142" s="100">
        <v>20</v>
      </c>
      <c r="P142" s="100">
        <v>64</v>
      </c>
      <c r="V142" s="103" t="s">
        <v>93</v>
      </c>
      <c r="X142" s="97" t="s">
        <v>393</v>
      </c>
      <c r="Y142" s="97" t="s">
        <v>393</v>
      </c>
      <c r="Z142" s="100" t="s">
        <v>376</v>
      </c>
      <c r="AA142" s="97" t="s">
        <v>395</v>
      </c>
      <c r="AB142" s="100">
        <v>8</v>
      </c>
      <c r="AJ142" s="86" t="s">
        <v>295</v>
      </c>
      <c r="AK142" s="86" t="s">
        <v>137</v>
      </c>
    </row>
    <row r="143" spans="1:37" ht="25.5">
      <c r="A143" s="95">
        <v>65</v>
      </c>
      <c r="B143" s="96" t="s">
        <v>284</v>
      </c>
      <c r="C143" s="97" t="s">
        <v>396</v>
      </c>
      <c r="D143" s="98" t="s">
        <v>397</v>
      </c>
      <c r="E143" s="99">
        <v>130</v>
      </c>
      <c r="F143" s="100" t="s">
        <v>298</v>
      </c>
      <c r="H143" s="101">
        <f>ROUND(E143*G143,2)</f>
        <v>0</v>
      </c>
      <c r="J143" s="101">
        <f t="shared" si="6"/>
        <v>0</v>
      </c>
      <c r="L143" s="102">
        <f t="shared" si="7"/>
        <v>0</v>
      </c>
      <c r="N143" s="99">
        <f t="shared" si="8"/>
        <v>0</v>
      </c>
      <c r="O143" s="100">
        <v>20</v>
      </c>
      <c r="P143" s="100">
        <v>65</v>
      </c>
      <c r="V143" s="103" t="s">
        <v>113</v>
      </c>
      <c r="W143" s="104">
        <v>7.8</v>
      </c>
      <c r="X143" s="97" t="s">
        <v>398</v>
      </c>
      <c r="Y143" s="97" t="s">
        <v>396</v>
      </c>
      <c r="Z143" s="100" t="s">
        <v>289</v>
      </c>
      <c r="AB143" s="100">
        <v>7</v>
      </c>
      <c r="AJ143" s="86" t="s">
        <v>290</v>
      </c>
      <c r="AK143" s="86" t="s">
        <v>137</v>
      </c>
    </row>
    <row r="144" spans="1:37">
      <c r="A144" s="95">
        <v>66</v>
      </c>
      <c r="B144" s="96" t="s">
        <v>230</v>
      </c>
      <c r="C144" s="97" t="s">
        <v>399</v>
      </c>
      <c r="D144" s="98" t="s">
        <v>400</v>
      </c>
      <c r="E144" s="99">
        <v>130</v>
      </c>
      <c r="F144" s="100" t="s">
        <v>298</v>
      </c>
      <c r="I144" s="101">
        <f>ROUND(E144*G144,2)</f>
        <v>0</v>
      </c>
      <c r="J144" s="101">
        <f t="shared" si="6"/>
        <v>0</v>
      </c>
      <c r="L144" s="102">
        <f t="shared" si="7"/>
        <v>0</v>
      </c>
      <c r="N144" s="99">
        <f t="shared" si="8"/>
        <v>0</v>
      </c>
      <c r="O144" s="100">
        <v>20</v>
      </c>
      <c r="P144" s="100">
        <v>66</v>
      </c>
      <c r="V144" s="103" t="s">
        <v>93</v>
      </c>
      <c r="X144" s="97" t="s">
        <v>399</v>
      </c>
      <c r="Y144" s="97" t="s">
        <v>399</v>
      </c>
      <c r="Z144" s="100" t="s">
        <v>376</v>
      </c>
      <c r="AA144" s="97" t="s">
        <v>401</v>
      </c>
      <c r="AB144" s="100">
        <v>8</v>
      </c>
      <c r="AJ144" s="86" t="s">
        <v>295</v>
      </c>
      <c r="AK144" s="86" t="s">
        <v>137</v>
      </c>
    </row>
    <row r="145" spans="1:37" ht="25.5">
      <c r="A145" s="95">
        <v>67</v>
      </c>
      <c r="B145" s="96" t="s">
        <v>284</v>
      </c>
      <c r="C145" s="97" t="s">
        <v>402</v>
      </c>
      <c r="D145" s="98" t="s">
        <v>403</v>
      </c>
      <c r="E145" s="99">
        <v>380</v>
      </c>
      <c r="F145" s="100" t="s">
        <v>298</v>
      </c>
      <c r="H145" s="101">
        <f>ROUND(E145*G145,2)</f>
        <v>0</v>
      </c>
      <c r="J145" s="101">
        <f t="shared" si="6"/>
        <v>0</v>
      </c>
      <c r="L145" s="102">
        <f t="shared" si="7"/>
        <v>0</v>
      </c>
      <c r="N145" s="99">
        <f t="shared" si="8"/>
        <v>0</v>
      </c>
      <c r="O145" s="100">
        <v>20</v>
      </c>
      <c r="P145" s="100">
        <v>67</v>
      </c>
      <c r="V145" s="103" t="s">
        <v>113</v>
      </c>
      <c r="W145" s="104">
        <v>24.32</v>
      </c>
      <c r="X145" s="97" t="s">
        <v>404</v>
      </c>
      <c r="Y145" s="97" t="s">
        <v>402</v>
      </c>
      <c r="Z145" s="100" t="s">
        <v>289</v>
      </c>
      <c r="AB145" s="100">
        <v>7</v>
      </c>
      <c r="AJ145" s="86" t="s">
        <v>290</v>
      </c>
      <c r="AK145" s="86" t="s">
        <v>137</v>
      </c>
    </row>
    <row r="146" spans="1:37">
      <c r="D146" s="145" t="s">
        <v>405</v>
      </c>
      <c r="E146" s="146"/>
      <c r="F146" s="147"/>
      <c r="G146" s="148"/>
      <c r="H146" s="148"/>
      <c r="I146" s="148"/>
      <c r="J146" s="148"/>
      <c r="K146" s="149"/>
      <c r="L146" s="149"/>
      <c r="M146" s="146"/>
      <c r="N146" s="146"/>
      <c r="O146" s="147"/>
      <c r="P146" s="147"/>
      <c r="Q146" s="146"/>
      <c r="R146" s="146"/>
      <c r="S146" s="146"/>
      <c r="T146" s="150"/>
      <c r="U146" s="150"/>
      <c r="V146" s="150" t="s">
        <v>0</v>
      </c>
      <c r="W146" s="151"/>
      <c r="X146" s="147"/>
    </row>
    <row r="147" spans="1:37">
      <c r="D147" s="145" t="s">
        <v>406</v>
      </c>
      <c r="E147" s="146"/>
      <c r="F147" s="147"/>
      <c r="G147" s="148"/>
      <c r="H147" s="148"/>
      <c r="I147" s="148"/>
      <c r="J147" s="148"/>
      <c r="K147" s="149"/>
      <c r="L147" s="149"/>
      <c r="M147" s="146"/>
      <c r="N147" s="146"/>
      <c r="O147" s="147"/>
      <c r="P147" s="147"/>
      <c r="Q147" s="146"/>
      <c r="R147" s="146"/>
      <c r="S147" s="146"/>
      <c r="T147" s="150"/>
      <c r="U147" s="150"/>
      <c r="V147" s="150" t="s">
        <v>0</v>
      </c>
      <c r="W147" s="151"/>
      <c r="X147" s="147"/>
    </row>
    <row r="148" spans="1:37">
      <c r="D148" s="145" t="s">
        <v>352</v>
      </c>
      <c r="E148" s="146"/>
      <c r="F148" s="147"/>
      <c r="G148" s="148"/>
      <c r="H148" s="148"/>
      <c r="I148" s="148"/>
      <c r="J148" s="148"/>
      <c r="K148" s="149"/>
      <c r="L148" s="149"/>
      <c r="M148" s="146"/>
      <c r="N148" s="146"/>
      <c r="O148" s="147"/>
      <c r="P148" s="147"/>
      <c r="Q148" s="146"/>
      <c r="R148" s="146"/>
      <c r="S148" s="146"/>
      <c r="T148" s="150"/>
      <c r="U148" s="150"/>
      <c r="V148" s="150" t="s">
        <v>0</v>
      </c>
      <c r="W148" s="151"/>
      <c r="X148" s="147"/>
    </row>
    <row r="149" spans="1:37">
      <c r="D149" s="145" t="s">
        <v>407</v>
      </c>
      <c r="E149" s="146"/>
      <c r="F149" s="147"/>
      <c r="G149" s="148"/>
      <c r="H149" s="148"/>
      <c r="I149" s="148"/>
      <c r="J149" s="148"/>
      <c r="K149" s="149"/>
      <c r="L149" s="149"/>
      <c r="M149" s="146"/>
      <c r="N149" s="146"/>
      <c r="O149" s="147"/>
      <c r="P149" s="147"/>
      <c r="Q149" s="146"/>
      <c r="R149" s="146"/>
      <c r="S149" s="146"/>
      <c r="T149" s="150"/>
      <c r="U149" s="150"/>
      <c r="V149" s="150" t="s">
        <v>0</v>
      </c>
      <c r="W149" s="151"/>
      <c r="X149" s="147"/>
    </row>
    <row r="150" spans="1:37">
      <c r="D150" s="145" t="s">
        <v>408</v>
      </c>
      <c r="E150" s="146"/>
      <c r="F150" s="147"/>
      <c r="G150" s="148"/>
      <c r="H150" s="148"/>
      <c r="I150" s="148"/>
      <c r="J150" s="148"/>
      <c r="K150" s="149"/>
      <c r="L150" s="149"/>
      <c r="M150" s="146"/>
      <c r="N150" s="146"/>
      <c r="O150" s="147"/>
      <c r="P150" s="147"/>
      <c r="Q150" s="146"/>
      <c r="R150" s="146"/>
      <c r="S150" s="146"/>
      <c r="T150" s="150"/>
      <c r="U150" s="150"/>
      <c r="V150" s="150" t="s">
        <v>0</v>
      </c>
      <c r="W150" s="151"/>
      <c r="X150" s="147"/>
    </row>
    <row r="151" spans="1:37">
      <c r="A151" s="95">
        <v>68</v>
      </c>
      <c r="B151" s="96" t="s">
        <v>230</v>
      </c>
      <c r="C151" s="97" t="s">
        <v>409</v>
      </c>
      <c r="D151" s="98" t="s">
        <v>410</v>
      </c>
      <c r="E151" s="99">
        <v>180</v>
      </c>
      <c r="F151" s="100" t="s">
        <v>298</v>
      </c>
      <c r="I151" s="101">
        <f>ROUND(E151*G151,2)</f>
        <v>0</v>
      </c>
      <c r="J151" s="101">
        <f>ROUND(E151*G151,2)</f>
        <v>0</v>
      </c>
      <c r="L151" s="102">
        <f>E151*K151</f>
        <v>0</v>
      </c>
      <c r="N151" s="99">
        <f>E151*M151</f>
        <v>0</v>
      </c>
      <c r="O151" s="100">
        <v>20</v>
      </c>
      <c r="P151" s="100">
        <v>68</v>
      </c>
      <c r="V151" s="103" t="s">
        <v>93</v>
      </c>
      <c r="X151" s="97" t="s">
        <v>409</v>
      </c>
      <c r="Y151" s="97" t="s">
        <v>409</v>
      </c>
      <c r="Z151" s="100" t="s">
        <v>376</v>
      </c>
      <c r="AA151" s="97" t="s">
        <v>411</v>
      </c>
      <c r="AB151" s="100">
        <v>8</v>
      </c>
      <c r="AJ151" s="86" t="s">
        <v>295</v>
      </c>
      <c r="AK151" s="86" t="s">
        <v>137</v>
      </c>
    </row>
    <row r="152" spans="1:37">
      <c r="A152" s="95">
        <v>69</v>
      </c>
      <c r="B152" s="96" t="s">
        <v>230</v>
      </c>
      <c r="C152" s="97" t="s">
        <v>412</v>
      </c>
      <c r="D152" s="98" t="s">
        <v>413</v>
      </c>
      <c r="E152" s="99">
        <v>200</v>
      </c>
      <c r="F152" s="100" t="s">
        <v>298</v>
      </c>
      <c r="I152" s="101">
        <f>ROUND(E152*G152,2)</f>
        <v>0</v>
      </c>
      <c r="J152" s="101">
        <f>ROUND(E152*G152,2)</f>
        <v>0</v>
      </c>
      <c r="L152" s="102">
        <f>E152*K152</f>
        <v>0</v>
      </c>
      <c r="N152" s="99">
        <f>E152*M152</f>
        <v>0</v>
      </c>
      <c r="O152" s="100">
        <v>20</v>
      </c>
      <c r="P152" s="100">
        <v>69</v>
      </c>
      <c r="V152" s="103" t="s">
        <v>93</v>
      </c>
      <c r="X152" s="97" t="s">
        <v>412</v>
      </c>
      <c r="Y152" s="97" t="s">
        <v>412</v>
      </c>
      <c r="Z152" s="100" t="s">
        <v>376</v>
      </c>
      <c r="AA152" s="97" t="s">
        <v>414</v>
      </c>
      <c r="AB152" s="100">
        <v>8</v>
      </c>
      <c r="AJ152" s="86" t="s">
        <v>295</v>
      </c>
      <c r="AK152" s="86" t="s">
        <v>137</v>
      </c>
    </row>
    <row r="153" spans="1:37" ht="25.5">
      <c r="A153" s="95">
        <v>70</v>
      </c>
      <c r="B153" s="96" t="s">
        <v>284</v>
      </c>
      <c r="C153" s="97" t="s">
        <v>415</v>
      </c>
      <c r="D153" s="98" t="s">
        <v>416</v>
      </c>
      <c r="E153" s="99">
        <v>40</v>
      </c>
      <c r="F153" s="100" t="s">
        <v>298</v>
      </c>
      <c r="H153" s="101">
        <f>ROUND(E153*G153,2)</f>
        <v>0</v>
      </c>
      <c r="J153" s="101">
        <f>ROUND(E153*G153,2)</f>
        <v>0</v>
      </c>
      <c r="L153" s="102">
        <f>E153*K153</f>
        <v>0</v>
      </c>
      <c r="N153" s="99">
        <f>E153*M153</f>
        <v>0</v>
      </c>
      <c r="O153" s="100">
        <v>20</v>
      </c>
      <c r="P153" s="100">
        <v>70</v>
      </c>
      <c r="V153" s="103" t="s">
        <v>113</v>
      </c>
      <c r="W153" s="104">
        <v>2.88</v>
      </c>
      <c r="X153" s="97" t="s">
        <v>417</v>
      </c>
      <c r="Y153" s="97" t="s">
        <v>415</v>
      </c>
      <c r="Z153" s="100" t="s">
        <v>289</v>
      </c>
      <c r="AB153" s="100">
        <v>7</v>
      </c>
      <c r="AJ153" s="86" t="s">
        <v>290</v>
      </c>
      <c r="AK153" s="86" t="s">
        <v>137</v>
      </c>
    </row>
    <row r="154" spans="1:37">
      <c r="D154" s="145" t="s">
        <v>418</v>
      </c>
      <c r="E154" s="146"/>
      <c r="F154" s="147"/>
      <c r="G154" s="148"/>
      <c r="H154" s="148"/>
      <c r="I154" s="148"/>
      <c r="J154" s="148"/>
      <c r="K154" s="149"/>
      <c r="L154" s="149"/>
      <c r="M154" s="146"/>
      <c r="N154" s="146"/>
      <c r="O154" s="147"/>
      <c r="P154" s="147"/>
      <c r="Q154" s="146"/>
      <c r="R154" s="146"/>
      <c r="S154" s="146"/>
      <c r="T154" s="150"/>
      <c r="U154" s="150"/>
      <c r="V154" s="150" t="s">
        <v>0</v>
      </c>
      <c r="W154" s="151"/>
      <c r="X154" s="147"/>
    </row>
    <row r="155" spans="1:37">
      <c r="A155" s="95">
        <v>71</v>
      </c>
      <c r="B155" s="96" t="s">
        <v>230</v>
      </c>
      <c r="C155" s="97" t="s">
        <v>419</v>
      </c>
      <c r="D155" s="98" t="s">
        <v>420</v>
      </c>
      <c r="E155" s="99">
        <v>40</v>
      </c>
      <c r="F155" s="100" t="s">
        <v>298</v>
      </c>
      <c r="I155" s="101">
        <f>ROUND(E155*G155,2)</f>
        <v>0</v>
      </c>
      <c r="J155" s="101">
        <f t="shared" ref="J155:J160" si="9">ROUND(E155*G155,2)</f>
        <v>0</v>
      </c>
      <c r="L155" s="102">
        <f t="shared" ref="L155:L160" si="10">E155*K155</f>
        <v>0</v>
      </c>
      <c r="N155" s="99">
        <f t="shared" ref="N155:N160" si="11">E155*M155</f>
        <v>0</v>
      </c>
      <c r="O155" s="100">
        <v>20</v>
      </c>
      <c r="P155" s="100">
        <v>71</v>
      </c>
      <c r="V155" s="103" t="s">
        <v>93</v>
      </c>
      <c r="X155" s="97" t="s">
        <v>419</v>
      </c>
      <c r="Y155" s="97" t="s">
        <v>419</v>
      </c>
      <c r="Z155" s="100" t="s">
        <v>376</v>
      </c>
      <c r="AA155" s="97" t="s">
        <v>421</v>
      </c>
      <c r="AB155" s="100">
        <v>8</v>
      </c>
      <c r="AJ155" s="86" t="s">
        <v>295</v>
      </c>
      <c r="AK155" s="86" t="s">
        <v>137</v>
      </c>
    </row>
    <row r="156" spans="1:37">
      <c r="A156" s="95">
        <v>72</v>
      </c>
      <c r="B156" s="96" t="s">
        <v>284</v>
      </c>
      <c r="C156" s="97" t="s">
        <v>422</v>
      </c>
      <c r="D156" s="98" t="s">
        <v>423</v>
      </c>
      <c r="E156" s="99">
        <v>265.31700000000001</v>
      </c>
      <c r="F156" s="100" t="s">
        <v>58</v>
      </c>
      <c r="H156" s="101">
        <f>ROUND(E156*G156,2)</f>
        <v>0</v>
      </c>
      <c r="J156" s="101">
        <f t="shared" si="9"/>
        <v>0</v>
      </c>
      <c r="L156" s="102">
        <f t="shared" si="10"/>
        <v>0</v>
      </c>
      <c r="N156" s="99">
        <f t="shared" si="11"/>
        <v>0</v>
      </c>
      <c r="O156" s="100">
        <v>20</v>
      </c>
      <c r="P156" s="100">
        <v>72</v>
      </c>
      <c r="V156" s="103" t="s">
        <v>113</v>
      </c>
      <c r="X156" s="97" t="s">
        <v>424</v>
      </c>
      <c r="Y156" s="97" t="s">
        <v>422</v>
      </c>
      <c r="Z156" s="100" t="s">
        <v>289</v>
      </c>
      <c r="AB156" s="100">
        <v>7</v>
      </c>
      <c r="AJ156" s="86" t="s">
        <v>290</v>
      </c>
      <c r="AK156" s="86" t="s">
        <v>137</v>
      </c>
    </row>
    <row r="157" spans="1:37">
      <c r="A157" s="95">
        <v>73</v>
      </c>
      <c r="B157" s="96" t="s">
        <v>425</v>
      </c>
      <c r="C157" s="97" t="s">
        <v>426</v>
      </c>
      <c r="D157" s="98" t="s">
        <v>427</v>
      </c>
      <c r="E157" s="99">
        <v>265.31700000000001</v>
      </c>
      <c r="F157" s="100" t="s">
        <v>58</v>
      </c>
      <c r="H157" s="101">
        <f>ROUND(E157*G157,2)</f>
        <v>0</v>
      </c>
      <c r="J157" s="101">
        <f t="shared" si="9"/>
        <v>0</v>
      </c>
      <c r="L157" s="102">
        <f t="shared" si="10"/>
        <v>0</v>
      </c>
      <c r="N157" s="99">
        <f t="shared" si="11"/>
        <v>0</v>
      </c>
      <c r="O157" s="100">
        <v>20</v>
      </c>
      <c r="P157" s="100">
        <v>73</v>
      </c>
      <c r="V157" s="103" t="s">
        <v>428</v>
      </c>
      <c r="X157" s="97" t="s">
        <v>426</v>
      </c>
      <c r="Y157" s="97" t="s">
        <v>426</v>
      </c>
      <c r="Z157" s="100" t="s">
        <v>326</v>
      </c>
      <c r="AB157" s="100">
        <v>7</v>
      </c>
      <c r="AJ157" s="86" t="s">
        <v>290</v>
      </c>
      <c r="AK157" s="86" t="s">
        <v>137</v>
      </c>
    </row>
    <row r="158" spans="1:37">
      <c r="A158" s="95">
        <v>74</v>
      </c>
      <c r="B158" s="96" t="s">
        <v>230</v>
      </c>
      <c r="C158" s="97" t="s">
        <v>429</v>
      </c>
      <c r="D158" s="98" t="s">
        <v>430</v>
      </c>
      <c r="E158" s="99">
        <v>331.73500000000001</v>
      </c>
      <c r="F158" s="100" t="s">
        <v>58</v>
      </c>
      <c r="I158" s="101">
        <f>ROUND(E158*G158,2)</f>
        <v>0</v>
      </c>
      <c r="J158" s="101">
        <f t="shared" si="9"/>
        <v>0</v>
      </c>
      <c r="L158" s="102">
        <f t="shared" si="10"/>
        <v>0</v>
      </c>
      <c r="N158" s="99">
        <f t="shared" si="11"/>
        <v>0</v>
      </c>
      <c r="O158" s="100">
        <v>20</v>
      </c>
      <c r="P158" s="100">
        <v>74</v>
      </c>
      <c r="V158" s="103" t="s">
        <v>93</v>
      </c>
      <c r="X158" s="97" t="s">
        <v>429</v>
      </c>
      <c r="Y158" s="97" t="s">
        <v>429</v>
      </c>
      <c r="Z158" s="100" t="s">
        <v>326</v>
      </c>
      <c r="AA158" s="97" t="s">
        <v>235</v>
      </c>
      <c r="AB158" s="100">
        <v>2</v>
      </c>
      <c r="AJ158" s="86" t="s">
        <v>295</v>
      </c>
      <c r="AK158" s="86" t="s">
        <v>137</v>
      </c>
    </row>
    <row r="159" spans="1:37" ht="15.75" customHeight="1">
      <c r="A159" s="95">
        <v>75</v>
      </c>
      <c r="B159" s="96" t="s">
        <v>284</v>
      </c>
      <c r="C159" s="97" t="s">
        <v>431</v>
      </c>
      <c r="D159" s="98" t="s">
        <v>432</v>
      </c>
      <c r="E159" s="99">
        <v>40</v>
      </c>
      <c r="F159" s="100" t="s">
        <v>433</v>
      </c>
      <c r="H159" s="101">
        <f>ROUND(E159*G159,2)</f>
        <v>0</v>
      </c>
      <c r="J159" s="101">
        <f t="shared" si="9"/>
        <v>0</v>
      </c>
      <c r="L159" s="102">
        <f t="shared" si="10"/>
        <v>0</v>
      </c>
      <c r="N159" s="99">
        <f t="shared" si="11"/>
        <v>0</v>
      </c>
      <c r="O159" s="100">
        <v>20</v>
      </c>
      <c r="P159" s="100">
        <v>75</v>
      </c>
      <c r="V159" s="103" t="s">
        <v>113</v>
      </c>
      <c r="W159" s="104">
        <v>40</v>
      </c>
      <c r="X159" s="97" t="s">
        <v>434</v>
      </c>
      <c r="Y159" s="97" t="s">
        <v>431</v>
      </c>
      <c r="Z159" s="100" t="s">
        <v>289</v>
      </c>
      <c r="AB159" s="100">
        <v>7</v>
      </c>
      <c r="AJ159" s="86" t="s">
        <v>290</v>
      </c>
      <c r="AK159" s="86" t="s">
        <v>137</v>
      </c>
    </row>
    <row r="160" spans="1:37">
      <c r="A160" s="95">
        <v>76</v>
      </c>
      <c r="B160" s="96" t="s">
        <v>284</v>
      </c>
      <c r="C160" s="97" t="s">
        <v>435</v>
      </c>
      <c r="D160" s="98" t="s">
        <v>436</v>
      </c>
      <c r="E160" s="99">
        <v>120</v>
      </c>
      <c r="F160" s="100" t="s">
        <v>433</v>
      </c>
      <c r="H160" s="101">
        <f>ROUND(E160*G160,2)</f>
        <v>0</v>
      </c>
      <c r="J160" s="101">
        <f t="shared" si="9"/>
        <v>0</v>
      </c>
      <c r="L160" s="102">
        <f t="shared" si="10"/>
        <v>0</v>
      </c>
      <c r="N160" s="99">
        <f t="shared" si="11"/>
        <v>0</v>
      </c>
      <c r="O160" s="100">
        <v>20</v>
      </c>
      <c r="P160" s="100">
        <v>76</v>
      </c>
      <c r="V160" s="103" t="s">
        <v>113</v>
      </c>
      <c r="W160" s="104">
        <v>120</v>
      </c>
      <c r="X160" s="97" t="s">
        <v>437</v>
      </c>
      <c r="Y160" s="97" t="s">
        <v>435</v>
      </c>
      <c r="Z160" s="100" t="s">
        <v>289</v>
      </c>
      <c r="AB160" s="100">
        <v>7</v>
      </c>
      <c r="AJ160" s="86" t="s">
        <v>290</v>
      </c>
      <c r="AK160" s="86" t="s">
        <v>137</v>
      </c>
    </row>
    <row r="161" spans="1:37">
      <c r="D161" s="145" t="s">
        <v>438</v>
      </c>
      <c r="E161" s="146"/>
      <c r="F161" s="147"/>
      <c r="G161" s="148"/>
      <c r="H161" s="148"/>
      <c r="I161" s="148"/>
      <c r="J161" s="148"/>
      <c r="K161" s="149"/>
      <c r="L161" s="149"/>
      <c r="M161" s="146"/>
      <c r="N161" s="146"/>
      <c r="O161" s="147"/>
      <c r="P161" s="147"/>
      <c r="Q161" s="146"/>
      <c r="R161" s="146"/>
      <c r="S161" s="146"/>
      <c r="T161" s="150"/>
      <c r="U161" s="150"/>
      <c r="V161" s="150" t="s">
        <v>0</v>
      </c>
      <c r="W161" s="151"/>
      <c r="X161" s="147"/>
    </row>
    <row r="162" spans="1:37">
      <c r="D162" s="145" t="s">
        <v>148</v>
      </c>
      <c r="E162" s="146"/>
      <c r="F162" s="147"/>
      <c r="G162" s="148"/>
      <c r="H162" s="148"/>
      <c r="I162" s="148"/>
      <c r="J162" s="148"/>
      <c r="K162" s="149"/>
      <c r="L162" s="149"/>
      <c r="M162" s="146"/>
      <c r="N162" s="146"/>
      <c r="O162" s="147"/>
      <c r="P162" s="147"/>
      <c r="Q162" s="146"/>
      <c r="R162" s="146"/>
      <c r="S162" s="146"/>
      <c r="T162" s="150"/>
      <c r="U162" s="150"/>
      <c r="V162" s="150" t="s">
        <v>0</v>
      </c>
      <c r="W162" s="151"/>
      <c r="X162" s="147"/>
    </row>
    <row r="163" spans="1:37">
      <c r="D163" s="152" t="s">
        <v>439</v>
      </c>
      <c r="E163" s="153">
        <f>J163</f>
        <v>0</v>
      </c>
      <c r="H163" s="153">
        <f>SUM(H95:H162)</f>
        <v>0</v>
      </c>
      <c r="I163" s="153">
        <f>SUM(I95:I162)</f>
        <v>0</v>
      </c>
      <c r="J163" s="153">
        <f>SUM(J95:J162)</f>
        <v>0</v>
      </c>
      <c r="L163" s="154">
        <f>SUM(L95:L162)</f>
        <v>0</v>
      </c>
      <c r="N163" s="155">
        <f>SUM(N95:N162)</f>
        <v>0</v>
      </c>
      <c r="W163" s="104">
        <f>SUM(W95:W162)</f>
        <v>1174.75</v>
      </c>
    </row>
    <row r="165" spans="1:37">
      <c r="B165" s="97" t="s">
        <v>440</v>
      </c>
    </row>
    <row r="166" spans="1:37">
      <c r="A166" s="95">
        <v>77</v>
      </c>
      <c r="B166" s="96" t="s">
        <v>441</v>
      </c>
      <c r="C166" s="97" t="s">
        <v>442</v>
      </c>
      <c r="D166" s="98" t="s">
        <v>443</v>
      </c>
      <c r="E166" s="99">
        <v>950</v>
      </c>
      <c r="F166" s="100" t="s">
        <v>298</v>
      </c>
      <c r="H166" s="101">
        <f>ROUND(E166*G166,2)</f>
        <v>0</v>
      </c>
      <c r="J166" s="101">
        <f t="shared" ref="J166:J171" si="12">ROUND(E166*G166,2)</f>
        <v>0</v>
      </c>
      <c r="L166" s="102">
        <f t="shared" ref="L166:L171" si="13">E166*K166</f>
        <v>0</v>
      </c>
      <c r="N166" s="99">
        <f t="shared" ref="N166:N171" si="14">E166*M166</f>
        <v>0</v>
      </c>
      <c r="O166" s="100">
        <v>20</v>
      </c>
      <c r="P166" s="100">
        <v>77</v>
      </c>
      <c r="V166" s="103" t="s">
        <v>113</v>
      </c>
      <c r="W166" s="104">
        <v>148.19999999999999</v>
      </c>
      <c r="X166" s="97" t="s">
        <v>444</v>
      </c>
      <c r="Y166" s="97" t="s">
        <v>442</v>
      </c>
      <c r="Z166" s="100" t="s">
        <v>445</v>
      </c>
      <c r="AB166" s="100">
        <v>7</v>
      </c>
      <c r="AJ166" s="86" t="s">
        <v>290</v>
      </c>
      <c r="AK166" s="86" t="s">
        <v>137</v>
      </c>
    </row>
    <row r="167" spans="1:37">
      <c r="A167" s="95">
        <v>78</v>
      </c>
      <c r="B167" s="96" t="s">
        <v>230</v>
      </c>
      <c r="C167" s="97" t="s">
        <v>446</v>
      </c>
      <c r="D167" s="98" t="s">
        <v>447</v>
      </c>
      <c r="E167" s="99">
        <v>950</v>
      </c>
      <c r="F167" s="100" t="s">
        <v>298</v>
      </c>
      <c r="I167" s="101">
        <f>ROUND(E167*G167,2)</f>
        <v>0</v>
      </c>
      <c r="J167" s="101">
        <f t="shared" si="12"/>
        <v>0</v>
      </c>
      <c r="L167" s="102">
        <f t="shared" si="13"/>
        <v>0</v>
      </c>
      <c r="N167" s="99">
        <f t="shared" si="14"/>
        <v>0</v>
      </c>
      <c r="O167" s="100">
        <v>20</v>
      </c>
      <c r="P167" s="100">
        <v>78</v>
      </c>
      <c r="V167" s="103" t="s">
        <v>93</v>
      </c>
      <c r="X167" s="97" t="s">
        <v>448</v>
      </c>
      <c r="Y167" s="97" t="s">
        <v>446</v>
      </c>
      <c r="Z167" s="100" t="s">
        <v>376</v>
      </c>
      <c r="AA167" s="97" t="s">
        <v>235</v>
      </c>
      <c r="AB167" s="100">
        <v>8</v>
      </c>
      <c r="AJ167" s="86" t="s">
        <v>295</v>
      </c>
      <c r="AK167" s="86" t="s">
        <v>137</v>
      </c>
    </row>
    <row r="168" spans="1:37">
      <c r="A168" s="95">
        <v>79</v>
      </c>
      <c r="B168" s="96" t="s">
        <v>441</v>
      </c>
      <c r="C168" s="97" t="s">
        <v>449</v>
      </c>
      <c r="D168" s="98" t="s">
        <v>450</v>
      </c>
      <c r="E168" s="99">
        <v>115</v>
      </c>
      <c r="F168" s="100" t="s">
        <v>298</v>
      </c>
      <c r="H168" s="101">
        <f>ROUND(E168*G168,2)</f>
        <v>0</v>
      </c>
      <c r="J168" s="101">
        <f t="shared" si="12"/>
        <v>0</v>
      </c>
      <c r="L168" s="102">
        <f t="shared" si="13"/>
        <v>0</v>
      </c>
      <c r="N168" s="99">
        <f t="shared" si="14"/>
        <v>0</v>
      </c>
      <c r="O168" s="100">
        <v>20</v>
      </c>
      <c r="P168" s="100">
        <v>79</v>
      </c>
      <c r="V168" s="103" t="s">
        <v>113</v>
      </c>
      <c r="W168" s="104">
        <v>15.984999999999999</v>
      </c>
      <c r="X168" s="97" t="s">
        <v>451</v>
      </c>
      <c r="Y168" s="97" t="s">
        <v>449</v>
      </c>
      <c r="Z168" s="100" t="s">
        <v>445</v>
      </c>
      <c r="AB168" s="100">
        <v>7</v>
      </c>
      <c r="AJ168" s="86" t="s">
        <v>290</v>
      </c>
      <c r="AK168" s="86" t="s">
        <v>137</v>
      </c>
    </row>
    <row r="169" spans="1:37">
      <c r="A169" s="95">
        <v>80</v>
      </c>
      <c r="B169" s="96" t="s">
        <v>230</v>
      </c>
      <c r="C169" s="97" t="s">
        <v>452</v>
      </c>
      <c r="D169" s="98" t="s">
        <v>453</v>
      </c>
      <c r="E169" s="99">
        <v>115</v>
      </c>
      <c r="F169" s="100" t="s">
        <v>298</v>
      </c>
      <c r="I169" s="101">
        <f>ROUND(E169*G169,2)</f>
        <v>0</v>
      </c>
      <c r="J169" s="101">
        <f t="shared" si="12"/>
        <v>0</v>
      </c>
      <c r="L169" s="102">
        <f t="shared" si="13"/>
        <v>0</v>
      </c>
      <c r="N169" s="99">
        <f t="shared" si="14"/>
        <v>0</v>
      </c>
      <c r="O169" s="100">
        <v>20</v>
      </c>
      <c r="P169" s="100">
        <v>80</v>
      </c>
      <c r="V169" s="103" t="s">
        <v>93</v>
      </c>
      <c r="X169" s="97" t="s">
        <v>452</v>
      </c>
      <c r="Y169" s="97" t="s">
        <v>452</v>
      </c>
      <c r="Z169" s="100" t="s">
        <v>293</v>
      </c>
      <c r="AA169" s="97" t="s">
        <v>454</v>
      </c>
      <c r="AB169" s="100">
        <v>8</v>
      </c>
      <c r="AJ169" s="86" t="s">
        <v>295</v>
      </c>
      <c r="AK169" s="86" t="s">
        <v>137</v>
      </c>
    </row>
    <row r="170" spans="1:37">
      <c r="A170" s="95">
        <v>81</v>
      </c>
      <c r="B170" s="96" t="s">
        <v>441</v>
      </c>
      <c r="C170" s="97" t="s">
        <v>455</v>
      </c>
      <c r="D170" s="98" t="s">
        <v>456</v>
      </c>
      <c r="E170" s="99">
        <v>17</v>
      </c>
      <c r="F170" s="100" t="s">
        <v>287</v>
      </c>
      <c r="H170" s="101">
        <f>ROUND(E170*G170,2)</f>
        <v>0</v>
      </c>
      <c r="J170" s="101">
        <f t="shared" si="12"/>
        <v>0</v>
      </c>
      <c r="L170" s="102">
        <f t="shared" si="13"/>
        <v>0</v>
      </c>
      <c r="N170" s="99">
        <f t="shared" si="14"/>
        <v>0</v>
      </c>
      <c r="O170" s="100">
        <v>20</v>
      </c>
      <c r="P170" s="100">
        <v>81</v>
      </c>
      <c r="V170" s="103" t="s">
        <v>113</v>
      </c>
      <c r="W170" s="104">
        <v>7.633</v>
      </c>
      <c r="X170" s="97" t="s">
        <v>457</v>
      </c>
      <c r="Y170" s="97" t="s">
        <v>455</v>
      </c>
      <c r="Z170" s="100" t="s">
        <v>445</v>
      </c>
      <c r="AB170" s="100">
        <v>7</v>
      </c>
      <c r="AJ170" s="86" t="s">
        <v>290</v>
      </c>
      <c r="AK170" s="86" t="s">
        <v>137</v>
      </c>
    </row>
    <row r="171" spans="1:37">
      <c r="A171" s="95">
        <v>82</v>
      </c>
      <c r="B171" s="96" t="s">
        <v>230</v>
      </c>
      <c r="C171" s="97" t="s">
        <v>458</v>
      </c>
      <c r="D171" s="98" t="s">
        <v>459</v>
      </c>
      <c r="E171" s="99">
        <v>17</v>
      </c>
      <c r="F171" s="100" t="s">
        <v>287</v>
      </c>
      <c r="I171" s="101">
        <f>ROUND(E171*G171,2)</f>
        <v>0</v>
      </c>
      <c r="J171" s="101">
        <f t="shared" si="12"/>
        <v>0</v>
      </c>
      <c r="L171" s="102">
        <f t="shared" si="13"/>
        <v>0</v>
      </c>
      <c r="N171" s="99">
        <f t="shared" si="14"/>
        <v>0</v>
      </c>
      <c r="O171" s="100">
        <v>20</v>
      </c>
      <c r="P171" s="100">
        <v>82</v>
      </c>
      <c r="V171" s="103" t="s">
        <v>93</v>
      </c>
      <c r="X171" s="97" t="s">
        <v>458</v>
      </c>
      <c r="Y171" s="97" t="s">
        <v>458</v>
      </c>
      <c r="Z171" s="100" t="s">
        <v>307</v>
      </c>
      <c r="AA171" s="97" t="s">
        <v>460</v>
      </c>
      <c r="AB171" s="100">
        <v>8</v>
      </c>
      <c r="AJ171" s="86" t="s">
        <v>295</v>
      </c>
      <c r="AK171" s="86" t="s">
        <v>137</v>
      </c>
    </row>
    <row r="172" spans="1:37">
      <c r="D172" s="152" t="s">
        <v>461</v>
      </c>
      <c r="E172" s="153">
        <f>J172</f>
        <v>0</v>
      </c>
      <c r="H172" s="153">
        <f>SUM(H165:H171)</f>
        <v>0</v>
      </c>
      <c r="I172" s="153">
        <f>SUM(I165:I171)</f>
        <v>0</v>
      </c>
      <c r="J172" s="153">
        <f>SUM(J165:J171)</f>
        <v>0</v>
      </c>
      <c r="L172" s="154">
        <f>SUM(L165:L171)</f>
        <v>0</v>
      </c>
      <c r="N172" s="155">
        <f>SUM(N165:N171)</f>
        <v>0</v>
      </c>
      <c r="W172" s="104">
        <f>SUM(W165:W171)</f>
        <v>171.81800000000001</v>
      </c>
    </row>
    <row r="174" spans="1:37">
      <c r="D174" s="152" t="s">
        <v>462</v>
      </c>
      <c r="E174" s="153">
        <f>J174</f>
        <v>0</v>
      </c>
      <c r="H174" s="153">
        <f>+H163+H172</f>
        <v>0</v>
      </c>
      <c r="I174" s="153">
        <f>+I163+I172</f>
        <v>0</v>
      </c>
      <c r="J174" s="153">
        <f>+J163+J172</f>
        <v>0</v>
      </c>
      <c r="L174" s="154">
        <f>+L163+L172</f>
        <v>0</v>
      </c>
      <c r="N174" s="155">
        <f>+N163+N172</f>
        <v>0</v>
      </c>
      <c r="W174" s="104">
        <f>+W163+W172</f>
        <v>1346.568</v>
      </c>
    </row>
    <row r="176" spans="1:37">
      <c r="D176" s="157" t="s">
        <v>463</v>
      </c>
      <c r="E176" s="153">
        <f>J176</f>
        <v>0</v>
      </c>
      <c r="H176" s="153">
        <f>+H56+H93+H174</f>
        <v>0</v>
      </c>
      <c r="I176" s="153">
        <f>+I56+I93+I174</f>
        <v>0</v>
      </c>
      <c r="J176" s="153">
        <f>+J56+J93+J174</f>
        <v>0</v>
      </c>
      <c r="L176" s="154">
        <f>+L56+L93+L174</f>
        <v>33.981202000000003</v>
      </c>
      <c r="N176" s="155">
        <f>+N56+N93+N174</f>
        <v>16.143000000000001</v>
      </c>
      <c r="W176" s="104">
        <f>+W56+W93+W174</f>
        <v>2352.5520000000001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G710</cp:lastModifiedBy>
  <cp:revision>0</cp:revision>
  <cp:lastPrinted>2022-03-29T11:44:48Z</cp:lastPrinted>
  <dcterms:created xsi:type="dcterms:W3CDTF">1999-04-06T07:39:00Z</dcterms:created>
  <dcterms:modified xsi:type="dcterms:W3CDTF">2022-03-30T13:18:33Z</dcterms:modified>
</cp:coreProperties>
</file>